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500" windowHeight="7455" tabRatio="803" firstSheet="11" activeTab="21"/>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 8.1" sheetId="36" r:id="rId24"/>
    <sheet name="8.2" sheetId="57" r:id="rId25"/>
    <sheet name=" 8.3" sheetId="70" r:id="rId26"/>
    <sheet name="8.4 " sheetId="40" r:id="rId27"/>
    <sheet name="12.1" sheetId="30" r:id="rId28"/>
    <sheet name="12.2" sheetId="31" r:id="rId29"/>
  </sheets>
  <definedNames>
    <definedName name="_xlnm.Print_Area" localSheetId="0">'Metodika '!$A$1:$B$39</definedName>
  </definedNames>
  <calcPr calcId="162913"/>
</workbook>
</file>

<file path=xl/calcChain.xml><?xml version="1.0" encoding="utf-8"?>
<calcChain xmlns="http://schemas.openxmlformats.org/spreadsheetml/2006/main">
  <c r="B11" i="70" l="1"/>
  <c r="H11" i="70" l="1"/>
  <c r="G11" i="70"/>
  <c r="E11" i="70"/>
  <c r="D11" i="70"/>
  <c r="C11" i="70"/>
  <c r="R114" i="19" l="1"/>
  <c r="Q114" i="19"/>
  <c r="P114" i="19"/>
  <c r="O114" i="19"/>
  <c r="N114" i="19"/>
  <c r="M114" i="19"/>
  <c r="L114" i="19"/>
  <c r="K114" i="19"/>
  <c r="J114" i="19"/>
  <c r="I114" i="19"/>
  <c r="H114" i="19"/>
  <c r="G114" i="19"/>
  <c r="F114" i="19"/>
  <c r="E114" i="19"/>
  <c r="D114" i="19"/>
  <c r="C114" i="19"/>
  <c r="R113" i="19"/>
  <c r="Q113" i="19"/>
  <c r="P113" i="19"/>
  <c r="O113" i="19"/>
  <c r="N113" i="19"/>
  <c r="M113" i="19"/>
  <c r="L113" i="19"/>
  <c r="K113" i="19"/>
  <c r="J113" i="19"/>
  <c r="I113" i="19"/>
  <c r="H113" i="19"/>
  <c r="G113" i="19"/>
  <c r="F113" i="19"/>
  <c r="E113" i="19"/>
  <c r="D113" i="19"/>
  <c r="C113" i="19"/>
  <c r="R112" i="19"/>
  <c r="Q112" i="19"/>
  <c r="P112" i="19"/>
  <c r="O112" i="19"/>
  <c r="N112" i="19"/>
  <c r="M112" i="19"/>
  <c r="L112" i="19"/>
  <c r="K112" i="19"/>
  <c r="J112" i="19"/>
  <c r="I112" i="19"/>
  <c r="H112" i="19"/>
  <c r="G112" i="19"/>
  <c r="F112" i="19"/>
  <c r="E112" i="19"/>
  <c r="D112" i="19"/>
  <c r="C112" i="19"/>
  <c r="R111" i="19"/>
  <c r="Q111" i="19"/>
  <c r="P111" i="19"/>
  <c r="O111" i="19"/>
  <c r="N111" i="19"/>
  <c r="M111" i="19"/>
  <c r="L111" i="19"/>
  <c r="K111" i="19"/>
  <c r="J111" i="19"/>
  <c r="I111" i="19"/>
  <c r="H111" i="19"/>
  <c r="G111" i="19"/>
  <c r="F111" i="19"/>
  <c r="E111" i="19"/>
  <c r="D111" i="19"/>
  <c r="C111" i="19"/>
  <c r="R110" i="19"/>
  <c r="Q110" i="19"/>
  <c r="P110" i="19"/>
  <c r="O110" i="19"/>
  <c r="N110" i="19"/>
  <c r="M110" i="19"/>
  <c r="L110" i="19"/>
  <c r="K110" i="19"/>
  <c r="J110" i="19"/>
  <c r="I110" i="19"/>
  <c r="H110" i="19"/>
  <c r="G110" i="19"/>
  <c r="F110" i="19"/>
  <c r="E110" i="19"/>
  <c r="D110" i="19"/>
  <c r="C110" i="19"/>
  <c r="R109" i="19"/>
  <c r="Q109" i="19"/>
  <c r="P109" i="19"/>
  <c r="O109" i="19"/>
  <c r="N109" i="19"/>
  <c r="M109" i="19"/>
  <c r="L109" i="19"/>
  <c r="K109" i="19"/>
  <c r="J109" i="19"/>
  <c r="I109" i="19"/>
  <c r="H109" i="19"/>
  <c r="G109" i="19"/>
  <c r="F109" i="19"/>
  <c r="E109" i="19"/>
  <c r="D109" i="19"/>
  <c r="C109" i="19"/>
  <c r="R108" i="19"/>
  <c r="Q108" i="19"/>
  <c r="P108" i="19"/>
  <c r="O108" i="19"/>
  <c r="N108" i="19"/>
  <c r="M108" i="19"/>
  <c r="L108" i="19"/>
  <c r="K108" i="19"/>
  <c r="J108" i="19"/>
  <c r="I108" i="19"/>
  <c r="H108" i="19"/>
  <c r="G108" i="19"/>
  <c r="F108" i="19"/>
  <c r="E108" i="19"/>
  <c r="D108" i="19"/>
  <c r="C108" i="19"/>
  <c r="R107" i="19"/>
  <c r="Q107" i="19"/>
  <c r="P107" i="19"/>
  <c r="O107" i="19"/>
  <c r="N107" i="19"/>
  <c r="M107" i="19"/>
  <c r="L107" i="19"/>
  <c r="K107" i="19"/>
  <c r="J107" i="19"/>
  <c r="I107" i="19"/>
  <c r="H107" i="19"/>
  <c r="G107" i="19"/>
  <c r="F107" i="19"/>
  <c r="E107" i="19"/>
  <c r="D107" i="19"/>
  <c r="C107" i="19"/>
  <c r="R106" i="19"/>
  <c r="Q106" i="19"/>
  <c r="P106" i="19"/>
  <c r="O106" i="19"/>
  <c r="N106" i="19"/>
  <c r="M106" i="19"/>
  <c r="L106" i="19"/>
  <c r="K106" i="19"/>
  <c r="J106" i="19"/>
  <c r="I106" i="19"/>
  <c r="H106" i="19"/>
  <c r="G106" i="19"/>
  <c r="F106" i="19"/>
  <c r="E106" i="19"/>
  <c r="D106" i="19"/>
  <c r="C106" i="19"/>
  <c r="R105" i="19"/>
  <c r="Q105" i="19"/>
  <c r="P105" i="19"/>
  <c r="O105" i="19"/>
  <c r="N105" i="19"/>
  <c r="M105" i="19"/>
  <c r="L105" i="19"/>
  <c r="K105" i="19"/>
  <c r="J105" i="19"/>
  <c r="I105" i="19"/>
  <c r="H105" i="19"/>
  <c r="G105" i="19"/>
  <c r="F105" i="19"/>
  <c r="E105" i="19"/>
  <c r="D105" i="19"/>
  <c r="C105" i="19"/>
  <c r="R104" i="19"/>
  <c r="R115" i="19" s="1"/>
  <c r="Q104" i="19"/>
  <c r="Q115" i="19" s="1"/>
  <c r="P104" i="19"/>
  <c r="P115" i="19" s="1"/>
  <c r="O104" i="19"/>
  <c r="O115" i="19" s="1"/>
  <c r="N104" i="19"/>
  <c r="N115" i="19" s="1"/>
  <c r="M104" i="19"/>
  <c r="M115" i="19" s="1"/>
  <c r="L104" i="19"/>
  <c r="L115" i="19" s="1"/>
  <c r="K104" i="19"/>
  <c r="K115" i="19" s="1"/>
  <c r="J104" i="19"/>
  <c r="J115" i="19" s="1"/>
  <c r="I104" i="19"/>
  <c r="I115" i="19" s="1"/>
  <c r="H104" i="19"/>
  <c r="H115" i="19" s="1"/>
  <c r="G104" i="19"/>
  <c r="G115" i="19" s="1"/>
  <c r="F104" i="19"/>
  <c r="F115" i="19" s="1"/>
  <c r="E104" i="19"/>
  <c r="E115" i="19" s="1"/>
  <c r="D104" i="19"/>
  <c r="D115" i="19" s="1"/>
  <c r="C104" i="19"/>
  <c r="C115" i="19" s="1"/>
  <c r="R101" i="19"/>
  <c r="Q101" i="19"/>
  <c r="P101" i="19"/>
  <c r="N87" i="19"/>
  <c r="M87" i="19"/>
  <c r="L87" i="19"/>
  <c r="F87" i="19"/>
  <c r="E87" i="19"/>
  <c r="D87" i="19"/>
  <c r="R73" i="19"/>
  <c r="Q73" i="19"/>
  <c r="P73" i="19"/>
  <c r="N73" i="19"/>
  <c r="M73" i="19"/>
  <c r="L73" i="19"/>
  <c r="J73" i="19"/>
  <c r="I73" i="19"/>
  <c r="H73" i="19"/>
  <c r="F73" i="19"/>
  <c r="E73" i="19"/>
  <c r="D73" i="19"/>
  <c r="R59" i="19"/>
  <c r="Q59" i="19"/>
  <c r="P59" i="19"/>
  <c r="N59" i="19"/>
  <c r="M59" i="19"/>
  <c r="L59" i="19"/>
  <c r="F59" i="19"/>
  <c r="E59" i="19"/>
  <c r="D59" i="19"/>
  <c r="R45" i="19"/>
  <c r="Q45" i="19"/>
  <c r="P45" i="19"/>
  <c r="N45" i="19"/>
  <c r="M45" i="19"/>
  <c r="L45" i="19"/>
  <c r="F45" i="19"/>
  <c r="E45" i="19"/>
  <c r="D45" i="19"/>
  <c r="R31" i="19"/>
  <c r="Q31" i="19"/>
  <c r="P31" i="19"/>
  <c r="N31" i="19"/>
  <c r="M31" i="19"/>
  <c r="L31" i="19"/>
  <c r="F31" i="19"/>
  <c r="E31" i="19"/>
  <c r="D31" i="19"/>
  <c r="R17" i="19"/>
  <c r="Q17" i="19"/>
  <c r="P17" i="19"/>
  <c r="N17" i="19"/>
  <c r="M17" i="19"/>
  <c r="L17" i="19"/>
  <c r="F17" i="19"/>
  <c r="E17" i="19"/>
  <c r="D17" i="19"/>
  <c r="J131" i="17"/>
  <c r="I131" i="17"/>
  <c r="H131" i="17"/>
  <c r="G131" i="17"/>
  <c r="F131" i="17"/>
  <c r="E131" i="17"/>
  <c r="D131" i="17"/>
  <c r="C131" i="17"/>
  <c r="K131" i="17" s="1"/>
  <c r="J130" i="17"/>
  <c r="I130" i="17"/>
  <c r="H130" i="17"/>
  <c r="G130" i="17"/>
  <c r="F130" i="17"/>
  <c r="E130" i="17"/>
  <c r="D130" i="17"/>
  <c r="C130" i="17"/>
  <c r="K130" i="17" s="1"/>
  <c r="J128" i="17"/>
  <c r="I128" i="17"/>
  <c r="H128" i="17"/>
  <c r="G128" i="17"/>
  <c r="F128" i="17"/>
  <c r="E128" i="17"/>
  <c r="D128" i="17"/>
  <c r="C128" i="17"/>
  <c r="K128" i="17" s="1"/>
  <c r="J127" i="17"/>
  <c r="I127" i="17"/>
  <c r="H127" i="17"/>
  <c r="G127" i="17"/>
  <c r="F127" i="17"/>
  <c r="E127" i="17"/>
  <c r="D127" i="17"/>
  <c r="C127" i="17"/>
  <c r="K127" i="17" s="1"/>
  <c r="J126" i="17"/>
  <c r="I126" i="17"/>
  <c r="H126" i="17"/>
  <c r="G126" i="17"/>
  <c r="F126" i="17"/>
  <c r="E126" i="17"/>
  <c r="D126" i="17"/>
  <c r="C126" i="17"/>
  <c r="K126" i="17" s="1"/>
  <c r="J125" i="17"/>
  <c r="I125" i="17"/>
  <c r="H125" i="17"/>
  <c r="G125" i="17"/>
  <c r="F125" i="17"/>
  <c r="E125" i="17"/>
  <c r="D125" i="17"/>
  <c r="C125" i="17"/>
  <c r="K125" i="17" s="1"/>
  <c r="J124" i="17"/>
  <c r="I124" i="17"/>
  <c r="H124" i="17"/>
  <c r="G124" i="17"/>
  <c r="F124" i="17"/>
  <c r="E124" i="17"/>
  <c r="D124" i="17"/>
  <c r="C124" i="17"/>
  <c r="K124" i="17" s="1"/>
  <c r="J123" i="17"/>
  <c r="I123" i="17"/>
  <c r="H123" i="17"/>
  <c r="G123" i="17"/>
  <c r="F123" i="17"/>
  <c r="E123" i="17"/>
  <c r="D123" i="17"/>
  <c r="C123" i="17"/>
  <c r="K123" i="17" s="1"/>
  <c r="J122" i="17"/>
  <c r="I122" i="17"/>
  <c r="H122" i="17"/>
  <c r="G122" i="17"/>
  <c r="F122" i="17"/>
  <c r="E122" i="17"/>
  <c r="D122" i="17"/>
  <c r="C122" i="17"/>
  <c r="K122" i="17" s="1"/>
  <c r="J121" i="17"/>
  <c r="I121" i="17"/>
  <c r="H121" i="17"/>
  <c r="G121" i="17"/>
  <c r="F121" i="17"/>
  <c r="E121" i="17"/>
  <c r="D121" i="17"/>
  <c r="C121" i="17"/>
  <c r="K121" i="17" s="1"/>
  <c r="J120" i="17"/>
  <c r="I120" i="17"/>
  <c r="H120" i="17"/>
  <c r="G120" i="17"/>
  <c r="F120" i="17"/>
  <c r="E120" i="17"/>
  <c r="D120" i="17"/>
  <c r="C120" i="17"/>
  <c r="K120" i="17" s="1"/>
  <c r="J119" i="17"/>
  <c r="I119" i="17"/>
  <c r="H119" i="17"/>
  <c r="G119" i="17"/>
  <c r="F119" i="17"/>
  <c r="E119" i="17"/>
  <c r="D119" i="17"/>
  <c r="C119" i="17"/>
  <c r="K119" i="17" s="1"/>
  <c r="J118" i="17"/>
  <c r="I118" i="17"/>
  <c r="H118" i="17"/>
  <c r="G118" i="17"/>
  <c r="F118" i="17"/>
  <c r="E118" i="17"/>
  <c r="D118" i="17"/>
  <c r="C118" i="17"/>
  <c r="K118" i="17" s="1"/>
  <c r="K129" i="17" s="1"/>
  <c r="K115" i="17"/>
  <c r="K114" i="17"/>
  <c r="J113" i="17"/>
  <c r="I113" i="17"/>
  <c r="H113" i="17"/>
  <c r="G113" i="17"/>
  <c r="F113" i="17"/>
  <c r="E113" i="17"/>
  <c r="D113" i="17"/>
  <c r="C113" i="17"/>
  <c r="K112" i="17"/>
  <c r="K111" i="17"/>
  <c r="K110" i="17"/>
  <c r="K109" i="17"/>
  <c r="K108" i="17"/>
  <c r="K107" i="17"/>
  <c r="K106" i="17"/>
  <c r="K105" i="17"/>
  <c r="K104" i="17"/>
  <c r="K103" i="17"/>
  <c r="K102" i="17"/>
  <c r="K113" i="17" s="1"/>
  <c r="K99" i="17"/>
  <c r="K98" i="17"/>
  <c r="J97" i="17"/>
  <c r="I97" i="17"/>
  <c r="H97" i="17"/>
  <c r="G97" i="17"/>
  <c r="F97" i="17"/>
  <c r="E97" i="17"/>
  <c r="D97" i="17"/>
  <c r="C97" i="17"/>
  <c r="K96" i="17"/>
  <c r="K95" i="17"/>
  <c r="K94" i="17"/>
  <c r="K93" i="17"/>
  <c r="K92" i="17"/>
  <c r="K91" i="17"/>
  <c r="K90" i="17"/>
  <c r="K89" i="17"/>
  <c r="K88" i="17"/>
  <c r="K87" i="17"/>
  <c r="K86" i="17"/>
  <c r="K97" i="17" s="1"/>
  <c r="K83" i="17"/>
  <c r="K82" i="17"/>
  <c r="J81" i="17"/>
  <c r="I81" i="17"/>
  <c r="H81" i="17"/>
  <c r="G81" i="17"/>
  <c r="F81" i="17"/>
  <c r="E81" i="17"/>
  <c r="D81" i="17"/>
  <c r="C81" i="17"/>
  <c r="K80" i="17"/>
  <c r="K79" i="17"/>
  <c r="K78" i="17"/>
  <c r="K77" i="17"/>
  <c r="K76" i="17"/>
  <c r="K75" i="17"/>
  <c r="K74" i="17"/>
  <c r="K73" i="17"/>
  <c r="K81" i="17" s="1"/>
  <c r="K72" i="17"/>
  <c r="K71" i="17"/>
  <c r="K70" i="17"/>
  <c r="K67" i="17"/>
  <c r="K66" i="17"/>
  <c r="J65" i="17"/>
  <c r="I65" i="17"/>
  <c r="I129" i="17" s="1"/>
  <c r="H65" i="17"/>
  <c r="G65" i="17"/>
  <c r="F65" i="17"/>
  <c r="E65" i="17"/>
  <c r="D65" i="17"/>
  <c r="C65" i="17"/>
  <c r="K64" i="17"/>
  <c r="K63" i="17"/>
  <c r="K62" i="17"/>
  <c r="K61" i="17"/>
  <c r="K60" i="17"/>
  <c r="K59" i="17"/>
  <c r="K58" i="17"/>
  <c r="K57" i="17"/>
  <c r="K56" i="17"/>
  <c r="K55" i="17"/>
  <c r="K54" i="17"/>
  <c r="K65" i="17" s="1"/>
  <c r="K51" i="17"/>
  <c r="K50" i="17"/>
  <c r="J49" i="17"/>
  <c r="I49" i="17"/>
  <c r="H49" i="17"/>
  <c r="G49" i="17"/>
  <c r="F49" i="17"/>
  <c r="E49" i="17"/>
  <c r="D49" i="17"/>
  <c r="C49" i="17"/>
  <c r="K48" i="17"/>
  <c r="K47" i="17"/>
  <c r="K46" i="17"/>
  <c r="K45" i="17"/>
  <c r="K44" i="17"/>
  <c r="K43" i="17"/>
  <c r="K42" i="17"/>
  <c r="K41" i="17"/>
  <c r="K40" i="17"/>
  <c r="K39" i="17"/>
  <c r="K38" i="17"/>
  <c r="K49" i="17" s="1"/>
  <c r="K35" i="17"/>
  <c r="K34" i="17"/>
  <c r="J33" i="17"/>
  <c r="I33" i="17"/>
  <c r="H33" i="17"/>
  <c r="G33" i="17"/>
  <c r="F33" i="17"/>
  <c r="E33" i="17"/>
  <c r="D33" i="17"/>
  <c r="C33" i="17"/>
  <c r="K32" i="17"/>
  <c r="K31" i="17"/>
  <c r="K30" i="17"/>
  <c r="K29" i="17"/>
  <c r="K28" i="17"/>
  <c r="K27" i="17"/>
  <c r="K26" i="17"/>
  <c r="K25" i="17"/>
  <c r="K24" i="17"/>
  <c r="K23" i="17"/>
  <c r="K22" i="17"/>
  <c r="K33" i="17" s="1"/>
  <c r="K19" i="17"/>
  <c r="K18" i="17"/>
  <c r="K17" i="17"/>
  <c r="J17" i="17"/>
  <c r="J129" i="17" s="1"/>
  <c r="I17" i="17"/>
  <c r="H17" i="17"/>
  <c r="H129" i="17" s="1"/>
  <c r="G17" i="17"/>
  <c r="G129" i="17" s="1"/>
  <c r="F17" i="17"/>
  <c r="F129" i="17" s="1"/>
  <c r="E17" i="17"/>
  <c r="E129" i="17" s="1"/>
  <c r="D17" i="17"/>
  <c r="D129" i="17" s="1"/>
  <c r="C17" i="17"/>
  <c r="C129" i="17" s="1"/>
  <c r="K16" i="17"/>
  <c r="K15" i="17"/>
  <c r="K14" i="17"/>
  <c r="K13" i="17"/>
  <c r="K12" i="17"/>
  <c r="K11" i="17"/>
  <c r="K10" i="17"/>
  <c r="K9" i="17"/>
  <c r="K8" i="17"/>
  <c r="K7" i="17"/>
  <c r="K6" i="17"/>
  <c r="B15" i="28"/>
  <c r="C15" i="28" s="1"/>
  <c r="J86" i="14"/>
  <c r="I86" i="14"/>
  <c r="H86" i="14"/>
  <c r="G86" i="14"/>
  <c r="F86" i="14"/>
  <c r="E86" i="14"/>
  <c r="D86" i="14"/>
  <c r="C86" i="14"/>
  <c r="K86" i="14" s="1"/>
  <c r="J85" i="14"/>
  <c r="I85" i="14"/>
  <c r="H85" i="14"/>
  <c r="G85" i="14"/>
  <c r="F85" i="14"/>
  <c r="E85" i="14"/>
  <c r="D85" i="14"/>
  <c r="C85" i="14"/>
  <c r="K85" i="14" s="1"/>
  <c r="J84" i="14"/>
  <c r="I84" i="14"/>
  <c r="H84" i="14"/>
  <c r="G84" i="14"/>
  <c r="F84" i="14"/>
  <c r="E84" i="14"/>
  <c r="D84" i="14"/>
  <c r="C84" i="14"/>
  <c r="K84" i="14" s="1"/>
  <c r="J83" i="14"/>
  <c r="I83" i="14"/>
  <c r="H83" i="14"/>
  <c r="G83" i="14"/>
  <c r="F83" i="14"/>
  <c r="E83" i="14"/>
  <c r="D83" i="14"/>
  <c r="C83" i="14"/>
  <c r="K83" i="14" s="1"/>
  <c r="J82" i="14"/>
  <c r="I82" i="14"/>
  <c r="H82" i="14"/>
  <c r="G82" i="14"/>
  <c r="F82" i="14"/>
  <c r="E82" i="14"/>
  <c r="D82" i="14"/>
  <c r="C82" i="14"/>
  <c r="K82" i="14" s="1"/>
  <c r="J81" i="14"/>
  <c r="I81" i="14"/>
  <c r="H81" i="14"/>
  <c r="G81" i="14"/>
  <c r="F81" i="14"/>
  <c r="E81" i="14"/>
  <c r="D81" i="14"/>
  <c r="C81" i="14"/>
  <c r="K81" i="14" s="1"/>
  <c r="J80" i="14"/>
  <c r="I80" i="14"/>
  <c r="H80" i="14"/>
  <c r="G80" i="14"/>
  <c r="F80" i="14"/>
  <c r="E80" i="14"/>
  <c r="D80" i="14"/>
  <c r="C80" i="14"/>
  <c r="K80" i="14" s="1"/>
  <c r="J79" i="14"/>
  <c r="I79" i="14"/>
  <c r="H79" i="14"/>
  <c r="G79" i="14"/>
  <c r="F79" i="14"/>
  <c r="E79" i="14"/>
  <c r="D79" i="14"/>
  <c r="C79" i="14"/>
  <c r="K79" i="14" s="1"/>
  <c r="J78" i="14"/>
  <c r="I78" i="14"/>
  <c r="H78" i="14"/>
  <c r="G78" i="14"/>
  <c r="F78" i="14"/>
  <c r="E78" i="14"/>
  <c r="D78" i="14"/>
  <c r="C78" i="14"/>
  <c r="K78" i="14" s="1"/>
  <c r="J77" i="14"/>
  <c r="I77" i="14"/>
  <c r="H77" i="14"/>
  <c r="G77" i="14"/>
  <c r="F77" i="14"/>
  <c r="E77" i="14"/>
  <c r="D77" i="14"/>
  <c r="C77" i="14"/>
  <c r="K77" i="14" s="1"/>
  <c r="J76" i="14"/>
  <c r="I76" i="14"/>
  <c r="H76" i="14"/>
  <c r="G76" i="14"/>
  <c r="F76" i="14"/>
  <c r="E76" i="14"/>
  <c r="D76" i="14"/>
  <c r="C76" i="14"/>
  <c r="K76" i="14" s="1"/>
  <c r="J73" i="14"/>
  <c r="I73" i="14"/>
  <c r="H73" i="14"/>
  <c r="G73" i="14"/>
  <c r="F73" i="14"/>
  <c r="E73" i="14"/>
  <c r="D73" i="14"/>
  <c r="C73" i="14"/>
  <c r="K72" i="14"/>
  <c r="K71" i="14"/>
  <c r="K70" i="14"/>
  <c r="K69" i="14"/>
  <c r="K68" i="14"/>
  <c r="K67" i="14"/>
  <c r="K66" i="14"/>
  <c r="K65" i="14"/>
  <c r="K64" i="14"/>
  <c r="K63" i="14"/>
  <c r="K62" i="14"/>
  <c r="K73" i="14" s="1"/>
  <c r="J59" i="14"/>
  <c r="I59" i="14"/>
  <c r="H59" i="14"/>
  <c r="G59" i="14"/>
  <c r="F59" i="14"/>
  <c r="E59" i="14"/>
  <c r="D59" i="14"/>
  <c r="C59" i="14"/>
  <c r="K58" i="14"/>
  <c r="K57" i="14"/>
  <c r="K56" i="14"/>
  <c r="K55" i="14"/>
  <c r="K54" i="14"/>
  <c r="K53" i="14"/>
  <c r="K52" i="14"/>
  <c r="K51" i="14"/>
  <c r="K59" i="14" s="1"/>
  <c r="K50" i="14"/>
  <c r="K49" i="14"/>
  <c r="K48" i="14"/>
  <c r="J45" i="14"/>
  <c r="I45" i="14"/>
  <c r="H45" i="14"/>
  <c r="G45" i="14"/>
  <c r="F45" i="14"/>
  <c r="E45" i="14"/>
  <c r="D45" i="14"/>
  <c r="C45" i="14"/>
  <c r="K44" i="14"/>
  <c r="K43" i="14"/>
  <c r="K42" i="14"/>
  <c r="K41" i="14"/>
  <c r="K40" i="14"/>
  <c r="K39" i="14"/>
  <c r="K38" i="14"/>
  <c r="K37" i="14"/>
  <c r="K36" i="14"/>
  <c r="K35" i="14"/>
  <c r="K34" i="14"/>
  <c r="K45" i="14" s="1"/>
  <c r="J31" i="14"/>
  <c r="I31" i="14"/>
  <c r="H31" i="14"/>
  <c r="G31" i="14"/>
  <c r="F31" i="14"/>
  <c r="E31" i="14"/>
  <c r="D31" i="14"/>
  <c r="C31" i="14"/>
  <c r="C87" i="14" s="1"/>
  <c r="K30" i="14"/>
  <c r="K29" i="14"/>
  <c r="K28" i="14"/>
  <c r="K27" i="14"/>
  <c r="K26" i="14"/>
  <c r="K25" i="14"/>
  <c r="K24" i="14"/>
  <c r="K23" i="14"/>
  <c r="K31" i="14" s="1"/>
  <c r="K22" i="14"/>
  <c r="K21" i="14"/>
  <c r="K20" i="14"/>
  <c r="J17" i="14"/>
  <c r="J87" i="14" s="1"/>
  <c r="I17" i="14"/>
  <c r="I87" i="14" s="1"/>
  <c r="H17" i="14"/>
  <c r="H87" i="14" s="1"/>
  <c r="G17" i="14"/>
  <c r="G87" i="14" s="1"/>
  <c r="F17" i="14"/>
  <c r="F87" i="14" s="1"/>
  <c r="E17" i="14"/>
  <c r="E87" i="14" s="1"/>
  <c r="D17" i="14"/>
  <c r="D87" i="14" s="1"/>
  <c r="C17" i="14"/>
  <c r="K16" i="14"/>
  <c r="K15" i="14"/>
  <c r="K14" i="14"/>
  <c r="K13" i="14"/>
  <c r="K12" i="14"/>
  <c r="K11" i="14"/>
  <c r="K10" i="14"/>
  <c r="K9" i="14"/>
  <c r="K8" i="14"/>
  <c r="K7" i="14"/>
  <c r="K6" i="14"/>
  <c r="K17" i="14" s="1"/>
  <c r="J130" i="47"/>
  <c r="I130" i="47"/>
  <c r="H130" i="47"/>
  <c r="G130" i="47"/>
  <c r="F130" i="47"/>
  <c r="E130" i="47"/>
  <c r="D130" i="47"/>
  <c r="C130" i="47"/>
  <c r="K130" i="47" s="1"/>
  <c r="J129" i="47"/>
  <c r="I129" i="47"/>
  <c r="H129" i="47"/>
  <c r="G129" i="47"/>
  <c r="F129" i="47"/>
  <c r="E129" i="47"/>
  <c r="D129" i="47"/>
  <c r="C129" i="47"/>
  <c r="K129" i="47" s="1"/>
  <c r="J127" i="47"/>
  <c r="I127" i="47"/>
  <c r="H127" i="47"/>
  <c r="G127" i="47"/>
  <c r="F127" i="47"/>
  <c r="E127" i="47"/>
  <c r="D127" i="47"/>
  <c r="C127" i="47"/>
  <c r="K127" i="47" s="1"/>
  <c r="J126" i="47"/>
  <c r="I126" i="47"/>
  <c r="H126" i="47"/>
  <c r="G126" i="47"/>
  <c r="F126" i="47"/>
  <c r="E126" i="47"/>
  <c r="D126" i="47"/>
  <c r="C126" i="47"/>
  <c r="K126" i="47" s="1"/>
  <c r="J125" i="47"/>
  <c r="I125" i="47"/>
  <c r="H125" i="47"/>
  <c r="G125" i="47"/>
  <c r="F125" i="47"/>
  <c r="E125" i="47"/>
  <c r="D125" i="47"/>
  <c r="C125" i="47"/>
  <c r="K125" i="47" s="1"/>
  <c r="J124" i="47"/>
  <c r="I124" i="47"/>
  <c r="H124" i="47"/>
  <c r="G124" i="47"/>
  <c r="F124" i="47"/>
  <c r="E124" i="47"/>
  <c r="D124" i="47"/>
  <c r="C124" i="47"/>
  <c r="K124" i="47" s="1"/>
  <c r="J123" i="47"/>
  <c r="I123" i="47"/>
  <c r="H123" i="47"/>
  <c r="G123" i="47"/>
  <c r="F123" i="47"/>
  <c r="E123" i="47"/>
  <c r="D123" i="47"/>
  <c r="C123" i="47"/>
  <c r="K123" i="47" s="1"/>
  <c r="J122" i="47"/>
  <c r="I122" i="47"/>
  <c r="H122" i="47"/>
  <c r="G122" i="47"/>
  <c r="F122" i="47"/>
  <c r="E122" i="47"/>
  <c r="D122" i="47"/>
  <c r="C122" i="47"/>
  <c r="K122" i="47" s="1"/>
  <c r="J121" i="47"/>
  <c r="I121" i="47"/>
  <c r="H121" i="47"/>
  <c r="G121" i="47"/>
  <c r="F121" i="47"/>
  <c r="E121" i="47"/>
  <c r="D121" i="47"/>
  <c r="C121" i="47"/>
  <c r="K121" i="47" s="1"/>
  <c r="J120" i="47"/>
  <c r="I120" i="47"/>
  <c r="H120" i="47"/>
  <c r="G120" i="47"/>
  <c r="F120" i="47"/>
  <c r="E120" i="47"/>
  <c r="D120" i="47"/>
  <c r="C120" i="47"/>
  <c r="K120" i="47" s="1"/>
  <c r="J119" i="47"/>
  <c r="I119" i="47"/>
  <c r="H119" i="47"/>
  <c r="G119" i="47"/>
  <c r="F119" i="47"/>
  <c r="E119" i="47"/>
  <c r="D119" i="47"/>
  <c r="C119" i="47"/>
  <c r="K119" i="47" s="1"/>
  <c r="J118" i="47"/>
  <c r="I118" i="47"/>
  <c r="H118" i="47"/>
  <c r="G118" i="47"/>
  <c r="F118" i="47"/>
  <c r="E118" i="47"/>
  <c r="D118" i="47"/>
  <c r="C118" i="47"/>
  <c r="K118" i="47" s="1"/>
  <c r="J117" i="47"/>
  <c r="I117" i="47"/>
  <c r="H117" i="47"/>
  <c r="G117" i="47"/>
  <c r="F117" i="47"/>
  <c r="E117" i="47"/>
  <c r="D117" i="47"/>
  <c r="C117" i="47"/>
  <c r="K117" i="47" s="1"/>
  <c r="K114" i="47"/>
  <c r="K113" i="47"/>
  <c r="J112" i="47"/>
  <c r="I112" i="47"/>
  <c r="H112" i="47"/>
  <c r="G112" i="47"/>
  <c r="F112" i="47"/>
  <c r="E112" i="47"/>
  <c r="D112" i="47"/>
  <c r="C112" i="47"/>
  <c r="K111" i="47"/>
  <c r="K110" i="47"/>
  <c r="K109" i="47"/>
  <c r="K108" i="47"/>
  <c r="K107" i="47"/>
  <c r="K106" i="47"/>
  <c r="K105" i="47"/>
  <c r="K104" i="47"/>
  <c r="K103" i="47"/>
  <c r="K112" i="47" s="1"/>
  <c r="K102" i="47"/>
  <c r="K101" i="47"/>
  <c r="K98" i="47"/>
  <c r="K97" i="47"/>
  <c r="J96" i="47"/>
  <c r="I96" i="47"/>
  <c r="H96" i="47"/>
  <c r="G96" i="47"/>
  <c r="F96" i="47"/>
  <c r="E96" i="47"/>
  <c r="D96" i="47"/>
  <c r="C96" i="47"/>
  <c r="K95" i="47"/>
  <c r="K94" i="47"/>
  <c r="K93" i="47"/>
  <c r="K92" i="47"/>
  <c r="K91" i="47"/>
  <c r="K90" i="47"/>
  <c r="K89" i="47"/>
  <c r="K88" i="47"/>
  <c r="K96" i="47" s="1"/>
  <c r="K87" i="47"/>
  <c r="K86" i="47"/>
  <c r="K85" i="47"/>
  <c r="K82" i="47"/>
  <c r="K81" i="47"/>
  <c r="J80" i="47"/>
  <c r="I80" i="47"/>
  <c r="H80" i="47"/>
  <c r="G80" i="47"/>
  <c r="F80" i="47"/>
  <c r="E80" i="47"/>
  <c r="D80" i="47"/>
  <c r="C80" i="47"/>
  <c r="K79" i="47"/>
  <c r="K78" i="47"/>
  <c r="K77" i="47"/>
  <c r="K76" i="47"/>
  <c r="K75" i="47"/>
  <c r="K74" i="47"/>
  <c r="K73" i="47"/>
  <c r="K72" i="47"/>
  <c r="K71" i="47"/>
  <c r="K70" i="47"/>
  <c r="K80" i="47" s="1"/>
  <c r="K69" i="47"/>
  <c r="K66" i="47"/>
  <c r="K65" i="47"/>
  <c r="J64" i="47"/>
  <c r="I64" i="47"/>
  <c r="H64" i="47"/>
  <c r="G64" i="47"/>
  <c r="F64" i="47"/>
  <c r="E64" i="47"/>
  <c r="D64" i="47"/>
  <c r="C64" i="47"/>
  <c r="K63" i="47"/>
  <c r="K62" i="47"/>
  <c r="K61" i="47"/>
  <c r="K60" i="47"/>
  <c r="K59" i="47"/>
  <c r="K58" i="47"/>
  <c r="K57" i="47"/>
  <c r="K56" i="47"/>
  <c r="K55" i="47"/>
  <c r="K54" i="47"/>
  <c r="K53" i="47"/>
  <c r="K64" i="47" s="1"/>
  <c r="K50" i="47"/>
  <c r="K49" i="47"/>
  <c r="J48" i="47"/>
  <c r="I48" i="47"/>
  <c r="H48" i="47"/>
  <c r="G48" i="47"/>
  <c r="F48" i="47"/>
  <c r="E48" i="47"/>
  <c r="D48" i="47"/>
  <c r="C48" i="47"/>
  <c r="K47" i="47"/>
  <c r="K46" i="47"/>
  <c r="K45" i="47"/>
  <c r="K44" i="47"/>
  <c r="K43" i="47"/>
  <c r="K42" i="47"/>
  <c r="K41" i="47"/>
  <c r="K40" i="47"/>
  <c r="K39" i="47"/>
  <c r="K48" i="47" s="1"/>
  <c r="K38" i="47"/>
  <c r="K37" i="47"/>
  <c r="K34" i="47"/>
  <c r="K33" i="47"/>
  <c r="J32" i="47"/>
  <c r="I32" i="47"/>
  <c r="H32" i="47"/>
  <c r="G32" i="47"/>
  <c r="F32" i="47"/>
  <c r="E32" i="47"/>
  <c r="D32" i="47"/>
  <c r="C32" i="47"/>
  <c r="K31" i="47"/>
  <c r="K30" i="47"/>
  <c r="K29" i="47"/>
  <c r="K28" i="47"/>
  <c r="K27" i="47"/>
  <c r="K26" i="47"/>
  <c r="K25" i="47"/>
  <c r="K24" i="47"/>
  <c r="K32" i="47" s="1"/>
  <c r="K23" i="47"/>
  <c r="K22" i="47"/>
  <c r="K21" i="47"/>
  <c r="K18" i="47"/>
  <c r="K17" i="47"/>
  <c r="J16" i="47"/>
  <c r="J128" i="47" s="1"/>
  <c r="I16" i="47"/>
  <c r="I128" i="47" s="1"/>
  <c r="H16" i="47"/>
  <c r="H128" i="47" s="1"/>
  <c r="G16" i="47"/>
  <c r="G128" i="47" s="1"/>
  <c r="F16" i="47"/>
  <c r="F128" i="47" s="1"/>
  <c r="E16" i="47"/>
  <c r="E128" i="47" s="1"/>
  <c r="D16" i="47"/>
  <c r="D128" i="47" s="1"/>
  <c r="C16" i="47"/>
  <c r="C128" i="47" s="1"/>
  <c r="K15" i="47"/>
  <c r="K14" i="47"/>
  <c r="K13" i="47"/>
  <c r="K12" i="47"/>
  <c r="K11" i="47"/>
  <c r="K10" i="47"/>
  <c r="K9" i="47"/>
  <c r="K8" i="47"/>
  <c r="K7" i="47"/>
  <c r="K6" i="47"/>
  <c r="K16" i="47" s="1"/>
  <c r="K5" i="47"/>
  <c r="I4" i="8"/>
  <c r="I3" i="8"/>
  <c r="K6" i="59"/>
  <c r="K17" i="59" s="1"/>
  <c r="K7" i="59"/>
  <c r="K8" i="59"/>
  <c r="K9" i="59"/>
  <c r="K10" i="59"/>
  <c r="K11" i="59"/>
  <c r="K12" i="59"/>
  <c r="K13" i="59"/>
  <c r="K14" i="59"/>
  <c r="K15" i="59"/>
  <c r="K16" i="59"/>
  <c r="C17" i="59"/>
  <c r="D17" i="59"/>
  <c r="E17" i="59"/>
  <c r="F17" i="59"/>
  <c r="G17" i="59"/>
  <c r="H17" i="59"/>
  <c r="I17" i="59"/>
  <c r="J17" i="59"/>
  <c r="K20" i="59"/>
  <c r="K21" i="59"/>
  <c r="K31" i="59" s="1"/>
  <c r="K22" i="59"/>
  <c r="K23" i="59"/>
  <c r="K24" i="59"/>
  <c r="K25" i="59"/>
  <c r="K26" i="59"/>
  <c r="K27" i="59"/>
  <c r="K28" i="59"/>
  <c r="K29" i="59"/>
  <c r="K30" i="59"/>
  <c r="C31" i="59"/>
  <c r="D31" i="59"/>
  <c r="E31" i="59"/>
  <c r="F31" i="59"/>
  <c r="G31" i="59"/>
  <c r="H31" i="59"/>
  <c r="I31" i="59"/>
  <c r="I101" i="59" s="1"/>
  <c r="J31" i="59"/>
  <c r="K34" i="59"/>
  <c r="K45" i="59" s="1"/>
  <c r="K35" i="59"/>
  <c r="K36" i="59"/>
  <c r="K37" i="59"/>
  <c r="K38" i="59"/>
  <c r="K39" i="59"/>
  <c r="K40" i="59"/>
  <c r="K41" i="59"/>
  <c r="K42" i="59"/>
  <c r="K43" i="59"/>
  <c r="K44" i="59"/>
  <c r="C45" i="59"/>
  <c r="D45" i="59"/>
  <c r="E45" i="59"/>
  <c r="F45" i="59"/>
  <c r="G45" i="59"/>
  <c r="H45" i="59"/>
  <c r="I45" i="59"/>
  <c r="J45" i="59"/>
  <c r="K48" i="59"/>
  <c r="K49" i="59"/>
  <c r="K59" i="59" s="1"/>
  <c r="K50" i="59"/>
  <c r="K51" i="59"/>
  <c r="K52" i="59"/>
  <c r="K53" i="59"/>
  <c r="K54" i="59"/>
  <c r="K55" i="59"/>
  <c r="K56" i="59"/>
  <c r="K57" i="59"/>
  <c r="K58" i="59"/>
  <c r="C59" i="59"/>
  <c r="D59" i="59"/>
  <c r="E59" i="59"/>
  <c r="F59" i="59"/>
  <c r="G59" i="59"/>
  <c r="H59" i="59"/>
  <c r="I59" i="59"/>
  <c r="J59" i="59"/>
  <c r="K62" i="59"/>
  <c r="K73" i="59" s="1"/>
  <c r="K63" i="59"/>
  <c r="K64" i="59"/>
  <c r="K65" i="59"/>
  <c r="K66" i="59"/>
  <c r="K67" i="59"/>
  <c r="K68" i="59"/>
  <c r="K69" i="59"/>
  <c r="K70" i="59"/>
  <c r="K71" i="59"/>
  <c r="K72" i="59"/>
  <c r="C73" i="59"/>
  <c r="D73" i="59"/>
  <c r="E73" i="59"/>
  <c r="F73" i="59"/>
  <c r="G73" i="59"/>
  <c r="H73" i="59"/>
  <c r="I73" i="59"/>
  <c r="J73" i="59"/>
  <c r="K76" i="59"/>
  <c r="K77" i="59"/>
  <c r="K87" i="59" s="1"/>
  <c r="K78" i="59"/>
  <c r="K79" i="59"/>
  <c r="K80" i="59"/>
  <c r="K81" i="59"/>
  <c r="K82" i="59"/>
  <c r="K83" i="59"/>
  <c r="K84" i="59"/>
  <c r="K85" i="59"/>
  <c r="K86" i="59"/>
  <c r="C87" i="59"/>
  <c r="D87" i="59"/>
  <c r="E87" i="59"/>
  <c r="F87" i="59"/>
  <c r="G87" i="59"/>
  <c r="H87" i="59"/>
  <c r="I87" i="59"/>
  <c r="J87" i="59"/>
  <c r="C90" i="59"/>
  <c r="D90" i="59"/>
  <c r="E90" i="59"/>
  <c r="F90" i="59"/>
  <c r="G90" i="59"/>
  <c r="H90" i="59"/>
  <c r="K90" i="59" s="1"/>
  <c r="K101" i="59" s="1"/>
  <c r="I90" i="59"/>
  <c r="J90" i="59"/>
  <c r="C91" i="59"/>
  <c r="D91" i="59"/>
  <c r="E91" i="59"/>
  <c r="F91" i="59"/>
  <c r="G91" i="59"/>
  <c r="K91" i="59" s="1"/>
  <c r="H91" i="59"/>
  <c r="I91" i="59"/>
  <c r="J91" i="59"/>
  <c r="C92" i="59"/>
  <c r="D92" i="59"/>
  <c r="E92" i="59"/>
  <c r="F92" i="59"/>
  <c r="K92" i="59" s="1"/>
  <c r="G92" i="59"/>
  <c r="H92" i="59"/>
  <c r="I92" i="59"/>
  <c r="J92" i="59"/>
  <c r="C93" i="59"/>
  <c r="D93" i="59"/>
  <c r="E93" i="59"/>
  <c r="K93" i="59" s="1"/>
  <c r="F93" i="59"/>
  <c r="G93" i="59"/>
  <c r="H93" i="59"/>
  <c r="I93" i="59"/>
  <c r="J93" i="59"/>
  <c r="C94" i="59"/>
  <c r="D94" i="59"/>
  <c r="K94" i="59" s="1"/>
  <c r="E94" i="59"/>
  <c r="F94" i="59"/>
  <c r="G94" i="59"/>
  <c r="H94" i="59"/>
  <c r="I94" i="59"/>
  <c r="J94" i="59"/>
  <c r="C95" i="59"/>
  <c r="K95" i="59" s="1"/>
  <c r="D95" i="59"/>
  <c r="E95" i="59"/>
  <c r="F95" i="59"/>
  <c r="G95" i="59"/>
  <c r="H95" i="59"/>
  <c r="I95" i="59"/>
  <c r="J95" i="59"/>
  <c r="C96" i="59"/>
  <c r="D96" i="59"/>
  <c r="E96" i="59"/>
  <c r="F96" i="59"/>
  <c r="G96" i="59"/>
  <c r="H96" i="59"/>
  <c r="I96" i="59"/>
  <c r="J96" i="59"/>
  <c r="K96" i="59" s="1"/>
  <c r="C97" i="59"/>
  <c r="D97" i="59"/>
  <c r="E97" i="59"/>
  <c r="F97" i="59"/>
  <c r="G97" i="59"/>
  <c r="H97" i="59"/>
  <c r="I97" i="59"/>
  <c r="K97" i="59" s="1"/>
  <c r="J97" i="59"/>
  <c r="C98" i="59"/>
  <c r="D98" i="59"/>
  <c r="E98" i="59"/>
  <c r="F98" i="59"/>
  <c r="G98" i="59"/>
  <c r="H98" i="59"/>
  <c r="K98" i="59" s="1"/>
  <c r="I98" i="59"/>
  <c r="J98" i="59"/>
  <c r="C99" i="59"/>
  <c r="D99" i="59"/>
  <c r="E99" i="59"/>
  <c r="F99" i="59"/>
  <c r="G99" i="59"/>
  <c r="K99" i="59" s="1"/>
  <c r="H99" i="59"/>
  <c r="I99" i="59"/>
  <c r="J99" i="59"/>
  <c r="C100" i="59"/>
  <c r="D100" i="59"/>
  <c r="E100" i="59"/>
  <c r="F100" i="59"/>
  <c r="K100" i="59" s="1"/>
  <c r="G100" i="59"/>
  <c r="H100" i="59"/>
  <c r="I100" i="59"/>
  <c r="J100" i="59"/>
  <c r="C101" i="59"/>
  <c r="D101" i="59"/>
  <c r="E101" i="59"/>
  <c r="F101" i="59"/>
  <c r="G101" i="59"/>
  <c r="H101" i="59"/>
  <c r="J101" i="59"/>
  <c r="J114" i="1"/>
  <c r="I114" i="1"/>
  <c r="H114" i="1"/>
  <c r="G114" i="1"/>
  <c r="F114" i="1"/>
  <c r="E114" i="1"/>
  <c r="D114" i="1"/>
  <c r="C114" i="1"/>
  <c r="K114" i="1" s="1"/>
  <c r="J113" i="1"/>
  <c r="I113" i="1"/>
  <c r="H113" i="1"/>
  <c r="G113" i="1"/>
  <c r="F113" i="1"/>
  <c r="E113" i="1"/>
  <c r="D113" i="1"/>
  <c r="C113" i="1"/>
  <c r="K113" i="1" s="1"/>
  <c r="J112" i="1"/>
  <c r="I112" i="1"/>
  <c r="H112" i="1"/>
  <c r="G112" i="1"/>
  <c r="F112" i="1"/>
  <c r="E112" i="1"/>
  <c r="D112" i="1"/>
  <c r="C112" i="1"/>
  <c r="K112" i="1" s="1"/>
  <c r="J111" i="1"/>
  <c r="I111" i="1"/>
  <c r="H111" i="1"/>
  <c r="G111" i="1"/>
  <c r="F111" i="1"/>
  <c r="E111" i="1"/>
  <c r="D111" i="1"/>
  <c r="C111" i="1"/>
  <c r="K111" i="1" s="1"/>
  <c r="J110" i="1"/>
  <c r="I110" i="1"/>
  <c r="H110" i="1"/>
  <c r="G110" i="1"/>
  <c r="F110" i="1"/>
  <c r="E110" i="1"/>
  <c r="D110" i="1"/>
  <c r="C110" i="1"/>
  <c r="K110" i="1" s="1"/>
  <c r="J109" i="1"/>
  <c r="I109" i="1"/>
  <c r="H109" i="1"/>
  <c r="G109" i="1"/>
  <c r="F109" i="1"/>
  <c r="E109" i="1"/>
  <c r="D109" i="1"/>
  <c r="C109" i="1"/>
  <c r="K109" i="1" s="1"/>
  <c r="J108" i="1"/>
  <c r="I108" i="1"/>
  <c r="H108" i="1"/>
  <c r="G108" i="1"/>
  <c r="F108" i="1"/>
  <c r="E108" i="1"/>
  <c r="D108" i="1"/>
  <c r="C108" i="1"/>
  <c r="K108" i="1" s="1"/>
  <c r="J107" i="1"/>
  <c r="I107" i="1"/>
  <c r="H107" i="1"/>
  <c r="G107" i="1"/>
  <c r="F107" i="1"/>
  <c r="E107" i="1"/>
  <c r="D107" i="1"/>
  <c r="C107" i="1"/>
  <c r="K107" i="1" s="1"/>
  <c r="J106" i="1"/>
  <c r="I106" i="1"/>
  <c r="H106" i="1"/>
  <c r="G106" i="1"/>
  <c r="F106" i="1"/>
  <c r="E106" i="1"/>
  <c r="D106" i="1"/>
  <c r="C106" i="1"/>
  <c r="K106" i="1" s="1"/>
  <c r="J105" i="1"/>
  <c r="I105" i="1"/>
  <c r="H105" i="1"/>
  <c r="G105" i="1"/>
  <c r="F105" i="1"/>
  <c r="E105" i="1"/>
  <c r="D105" i="1"/>
  <c r="C105" i="1"/>
  <c r="K105" i="1" s="1"/>
  <c r="J104" i="1"/>
  <c r="I104" i="1"/>
  <c r="H104" i="1"/>
  <c r="G104" i="1"/>
  <c r="F104" i="1"/>
  <c r="E104" i="1"/>
  <c r="D104" i="1"/>
  <c r="C104" i="1"/>
  <c r="K104" i="1" s="1"/>
  <c r="K115" i="1" s="1"/>
  <c r="J101" i="1"/>
  <c r="I101" i="1"/>
  <c r="H101" i="1"/>
  <c r="G101" i="1"/>
  <c r="F101" i="1"/>
  <c r="E101" i="1"/>
  <c r="D101" i="1"/>
  <c r="C101" i="1"/>
  <c r="K100" i="1"/>
  <c r="K99" i="1"/>
  <c r="K98" i="1"/>
  <c r="K97" i="1"/>
  <c r="K96" i="1"/>
  <c r="K95" i="1"/>
  <c r="K94" i="1"/>
  <c r="K93" i="1"/>
  <c r="K92" i="1"/>
  <c r="K91" i="1"/>
  <c r="K101" i="1" s="1"/>
  <c r="K90" i="1"/>
  <c r="J87" i="1"/>
  <c r="I87" i="1"/>
  <c r="H87" i="1"/>
  <c r="G87" i="1"/>
  <c r="F87" i="1"/>
  <c r="E87" i="1"/>
  <c r="D87" i="1"/>
  <c r="C87" i="1"/>
  <c r="K86" i="1"/>
  <c r="K85" i="1"/>
  <c r="K84" i="1"/>
  <c r="K83" i="1"/>
  <c r="K82" i="1"/>
  <c r="K81" i="1"/>
  <c r="K80" i="1"/>
  <c r="K79" i="1"/>
  <c r="K78" i="1"/>
  <c r="K77" i="1"/>
  <c r="K76" i="1"/>
  <c r="K87" i="1" s="1"/>
  <c r="J73" i="1"/>
  <c r="I73" i="1"/>
  <c r="H73" i="1"/>
  <c r="G73" i="1"/>
  <c r="F73" i="1"/>
  <c r="E73" i="1"/>
  <c r="D73" i="1"/>
  <c r="C73" i="1"/>
  <c r="K72" i="1"/>
  <c r="K71" i="1"/>
  <c r="K70" i="1"/>
  <c r="K69" i="1"/>
  <c r="K68" i="1"/>
  <c r="K67" i="1"/>
  <c r="K66" i="1"/>
  <c r="K65" i="1"/>
  <c r="K73" i="1" s="1"/>
  <c r="K64" i="1"/>
  <c r="K63" i="1"/>
  <c r="K62" i="1"/>
  <c r="J59" i="1"/>
  <c r="I59" i="1"/>
  <c r="H59" i="1"/>
  <c r="G59" i="1"/>
  <c r="F59" i="1"/>
  <c r="E59" i="1"/>
  <c r="D59" i="1"/>
  <c r="C59" i="1"/>
  <c r="K58" i="1"/>
  <c r="K57" i="1"/>
  <c r="K56" i="1"/>
  <c r="K55" i="1"/>
  <c r="K54" i="1"/>
  <c r="K53" i="1"/>
  <c r="K52" i="1"/>
  <c r="K51" i="1"/>
  <c r="K50" i="1"/>
  <c r="K49" i="1"/>
  <c r="K48" i="1"/>
  <c r="K59" i="1" s="1"/>
  <c r="J45" i="1"/>
  <c r="I45" i="1"/>
  <c r="H45" i="1"/>
  <c r="G45" i="1"/>
  <c r="F45" i="1"/>
  <c r="E45" i="1"/>
  <c r="D45" i="1"/>
  <c r="C45" i="1"/>
  <c r="K44" i="1"/>
  <c r="K43" i="1"/>
  <c r="K42" i="1"/>
  <c r="K41" i="1"/>
  <c r="K40" i="1"/>
  <c r="K39" i="1"/>
  <c r="K38" i="1"/>
  <c r="K37" i="1"/>
  <c r="K36" i="1"/>
  <c r="K35" i="1"/>
  <c r="K34" i="1"/>
  <c r="K45" i="1" s="1"/>
  <c r="J31" i="1"/>
  <c r="I31" i="1"/>
  <c r="H31" i="1"/>
  <c r="G31" i="1"/>
  <c r="F31" i="1"/>
  <c r="E31" i="1"/>
  <c r="D31" i="1"/>
  <c r="C31" i="1"/>
  <c r="K30" i="1"/>
  <c r="K29" i="1"/>
  <c r="K28" i="1"/>
  <c r="K27" i="1"/>
  <c r="K26" i="1"/>
  <c r="K25" i="1"/>
  <c r="K24" i="1"/>
  <c r="K23" i="1"/>
  <c r="K22" i="1"/>
  <c r="K31" i="1" s="1"/>
  <c r="K21" i="1"/>
  <c r="K20" i="1"/>
  <c r="J17" i="1"/>
  <c r="J115" i="1" s="1"/>
  <c r="I17" i="1"/>
  <c r="I115" i="1" s="1"/>
  <c r="H17" i="1"/>
  <c r="H115" i="1" s="1"/>
  <c r="G17" i="1"/>
  <c r="G115" i="1" s="1"/>
  <c r="F17" i="1"/>
  <c r="F115" i="1" s="1"/>
  <c r="E17" i="1"/>
  <c r="E115" i="1" s="1"/>
  <c r="D17" i="1"/>
  <c r="D115" i="1" s="1"/>
  <c r="C17" i="1"/>
  <c r="C115" i="1" s="1"/>
  <c r="K16" i="1"/>
  <c r="K15" i="1"/>
  <c r="K14" i="1"/>
  <c r="K13" i="1"/>
  <c r="K12" i="1"/>
  <c r="K11" i="1"/>
  <c r="K10" i="1"/>
  <c r="K9" i="1"/>
  <c r="K8" i="1"/>
  <c r="K7" i="1"/>
  <c r="K6" i="1"/>
  <c r="K17" i="1" s="1"/>
  <c r="K87" i="14" l="1"/>
  <c r="K128" i="47"/>
  <c r="I22" i="58"/>
  <c r="H22" i="58"/>
  <c r="G22" i="58"/>
  <c r="F22" i="58"/>
  <c r="C22" i="58"/>
  <c r="B22" i="58"/>
  <c r="K21" i="58"/>
  <c r="J21" i="58"/>
  <c r="J20" i="58"/>
  <c r="B20" i="58"/>
  <c r="K18" i="58"/>
  <c r="J18" i="58"/>
  <c r="K17" i="58"/>
  <c r="J17" i="58"/>
  <c r="F17" i="58"/>
  <c r="B17" i="58"/>
  <c r="K15" i="58"/>
  <c r="J15" i="58"/>
  <c r="K14" i="58"/>
  <c r="J14" i="58"/>
  <c r="H14" i="58"/>
  <c r="F14" i="58"/>
  <c r="B14" i="58"/>
  <c r="K12" i="58"/>
  <c r="H12" i="58"/>
  <c r="J12" i="58"/>
  <c r="K11" i="58"/>
  <c r="J11" i="58"/>
  <c r="H11" i="58"/>
  <c r="F11" i="58"/>
  <c r="B11" i="58"/>
  <c r="K9" i="58"/>
  <c r="H9" i="58"/>
  <c r="J9" i="58"/>
  <c r="K8" i="58"/>
  <c r="J8" i="58"/>
  <c r="H8" i="58"/>
  <c r="F8" i="58"/>
  <c r="B8" i="58"/>
  <c r="K6" i="58"/>
  <c r="H6" i="58"/>
  <c r="J6" i="58"/>
  <c r="K5" i="58"/>
  <c r="J5" i="58"/>
  <c r="H5" i="58"/>
  <c r="F5" i="58"/>
  <c r="B5" i="58"/>
  <c r="I4"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54" i="43"/>
  <c r="I255" i="43"/>
  <c r="I256" i="43"/>
  <c r="I257" i="43"/>
  <c r="I258" i="43"/>
  <c r="I259" i="43"/>
  <c r="I260" i="43"/>
  <c r="I261" i="43"/>
  <c r="H261" i="43"/>
  <c r="G261" i="43"/>
  <c r="F261" i="43"/>
  <c r="E261" i="43"/>
  <c r="D261" i="43"/>
  <c r="C261" i="43"/>
  <c r="B261" i="43"/>
  <c r="E9" i="61"/>
  <c r="E8" i="61"/>
  <c r="E7" i="61"/>
  <c r="E6" i="61"/>
  <c r="E5" i="61"/>
  <c r="E4" i="61"/>
  <c r="I4" i="6"/>
  <c r="I3" i="6"/>
  <c r="J5" i="33"/>
  <c r="J7" i="33"/>
  <c r="J8" i="33"/>
  <c r="J9" i="33"/>
  <c r="J10" i="33"/>
  <c r="J11" i="33"/>
  <c r="J15" i="33"/>
  <c r="J6" i="33"/>
  <c r="J12" i="33"/>
  <c r="J13" i="33"/>
  <c r="J14" i="33"/>
  <c r="J16" i="33"/>
  <c r="I16" i="33"/>
  <c r="H16" i="33"/>
  <c r="G16" i="33"/>
  <c r="F16" i="33"/>
  <c r="E16" i="33"/>
  <c r="D16" i="33"/>
  <c r="C16" i="33"/>
  <c r="H16" i="32"/>
  <c r="G16" i="32"/>
  <c r="F16" i="32"/>
  <c r="E16" i="32"/>
  <c r="D16" i="32"/>
  <c r="C16" i="32"/>
  <c r="I16" i="32"/>
  <c r="J15" i="32"/>
  <c r="C11" i="36"/>
  <c r="B11" i="36"/>
  <c r="D6" i="40"/>
  <c r="D7" i="40"/>
  <c r="D8" i="40"/>
  <c r="D9" i="40"/>
  <c r="D5" i="40"/>
  <c r="I4" i="7"/>
  <c r="I3" i="7"/>
  <c r="K3" i="40"/>
  <c r="J3" i="40"/>
  <c r="J5" i="40"/>
  <c r="J6" i="32"/>
  <c r="J7" i="32"/>
  <c r="J8" i="32"/>
  <c r="J9" i="32"/>
  <c r="J10" i="32"/>
  <c r="J11" i="32"/>
  <c r="J12" i="32"/>
  <c r="J13" i="32"/>
  <c r="J14" i="32"/>
  <c r="J5" i="32"/>
  <c r="J16" i="32"/>
</calcChain>
</file>

<file path=xl/comments1.xml><?xml version="1.0" encoding="utf-8"?>
<comments xmlns="http://schemas.openxmlformats.org/spreadsheetml/2006/main">
  <authors>
    <author>Autor</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<sst xmlns="http://schemas.openxmlformats.org/spreadsheetml/2006/main" count="2650" uniqueCount="625">
  <si>
    <t>Bakalářské studium</t>
  </si>
  <si>
    <t>Navazující magisterské studium</t>
  </si>
  <si>
    <t>Magisterské studium</t>
  </si>
  <si>
    <t>Doktorské studium</t>
  </si>
  <si>
    <t>CELKEM</t>
  </si>
  <si>
    <t>P</t>
  </si>
  <si>
    <t>K/D</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</si>
  <si>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</si>
  <si>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</si>
  <si>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</si>
  <si>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</si>
  <si>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</si>
  <si>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</si>
  <si>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</si>
  <si>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</si>
  <si>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</si>
  <si>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</si>
  <si>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</si>
  <si>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</si>
  <si>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</si>
  <si>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</si>
  <si>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</si>
  <si>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</si>
  <si>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</si>
  <si>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</si>
  <si>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</si>
  <si>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</si>
  <si>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</si>
  <si>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</si>
  <si>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</si>
  <si>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</si>
  <si>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</si>
  <si>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</si>
  <si>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</si>
  <si>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</si>
  <si>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</si>
  <si>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</si>
  <si>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</si>
  <si>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</si>
  <si>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</si>
  <si>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</si>
  <si>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</si>
  <si>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</si>
  <si>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</si>
  <si>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</si>
  <si>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</si>
  <si>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</si>
  <si>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</si>
  <si>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</si>
  <si>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</si>
  <si>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</si>
  <si>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</si>
  <si>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</si>
  <si>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</si>
  <si>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</si>
  <si>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</si>
  <si>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</si>
  <si>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</si>
  <si>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</si>
  <si>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</si>
  <si>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</si>
  <si>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</si>
  <si>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</si>
  <si>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</si>
  <si>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</si>
  <si>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</si>
  <si>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</si>
  <si>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</si>
  <si>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CELKEM profesoři</t>
  </si>
  <si>
    <t>CELKEM docenti</t>
  </si>
  <si>
    <t xml:space="preserve">Země </t>
  </si>
  <si>
    <t>Celkem</t>
  </si>
  <si>
    <t>Celkem žen</t>
  </si>
  <si>
    <t xml:space="preserve">Počet odebíraných titulů periodik:
                - fyzicky
</t>
  </si>
  <si>
    <t>Číslo a název tabulky</t>
  </si>
  <si>
    <t>Popis metodiky</t>
  </si>
  <si>
    <t>Počet aktivních studií k 31. 12.</t>
  </si>
  <si>
    <t xml:space="preserve">Z toho počet žen celkem </t>
  </si>
  <si>
    <t>Z toho počet cizinců celkem</t>
  </si>
  <si>
    <t>Počet přijetí</t>
  </si>
  <si>
    <t>Počet zápisů ke studiu</t>
  </si>
  <si>
    <t>Počty žen na ostatních pracovištích</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</si>
  <si>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</si>
  <si>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</si>
  <si>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</si>
  <si>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</si>
  <si>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</si>
  <si>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Ostatní pracoviště celkem</t>
  </si>
  <si>
    <t>V ČR</t>
  </si>
  <si>
    <t>V zahraničí</t>
  </si>
  <si>
    <t>0,31–0,5</t>
  </si>
  <si>
    <t>0,51–0,7</t>
  </si>
  <si>
    <t>Fakulta celkem</t>
  </si>
  <si>
    <t>X</t>
  </si>
  <si>
    <t>Počet studijních programů</t>
  </si>
  <si>
    <t>CELKEM za zemi</t>
  </si>
  <si>
    <t xml:space="preserve">     z toho ženy</t>
  </si>
  <si>
    <t xml:space="preserve">Doktorské studium </t>
  </si>
  <si>
    <t>Partnerská vysoká škola/ instituce*</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</si>
  <si>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</si>
  <si>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</si>
  <si>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</si>
  <si>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</si>
  <si>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</si>
  <si>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H2020/ 7. rámcový program EK</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</si>
  <si>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</si>
  <si>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</si>
  <si>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</si>
  <si>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CELKEM akademičtí pracovníci</t>
  </si>
  <si>
    <t>z toho ženy</t>
  </si>
  <si>
    <t>Patentové přihlášky podané</t>
  </si>
  <si>
    <t>Zapsané užitné vzory</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</si>
  <si>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</si>
  <si>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Z toho kmenoví zaměstnanci dané VŠ</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</si>
  <si>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</si>
  <si>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</si>
  <si>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</si>
  <si>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</si>
  <si>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</si>
  <si>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</si>
  <si>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</si>
  <si>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</si>
  <si>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</si>
  <si>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</si>
  <si>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</si>
  <si>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</si>
  <si>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</si>
  <si>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</si>
  <si>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</si>
  <si>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</si>
  <si>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</si>
  <si>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</si>
  <si>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</si>
  <si>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</si>
  <si>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</si>
  <si>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</si>
  <si>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</si>
  <si>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</si>
  <si>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</si>
  <si>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</si>
  <si>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</si>
  <si>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</si>
  <si>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</si>
  <si>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</si>
  <si>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</si>
  <si>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</si>
  <si>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</si>
  <si>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</si>
  <si>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</si>
  <si>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</si>
  <si>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</si>
  <si>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</si>
  <si>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</si>
  <si>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</si>
  <si>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</si>
  <si>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</si>
  <si>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</si>
  <si>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</si>
  <si>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</si>
  <si>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</si>
  <si>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</si>
  <si>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</si>
  <si>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</si>
  <si>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</si>
  <si>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</si>
  <si>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</si>
  <si>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</si>
  <si>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</si>
  <si>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</si>
  <si>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</si>
  <si>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</si>
  <si>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</si>
  <si>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</si>
  <si>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</si>
  <si>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</si>
  <si>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</si>
  <si>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</si>
  <si>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</si>
  <si>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</si>
  <si>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</si>
  <si>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</si>
  <si>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</si>
  <si>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</si>
  <si>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</si>
  <si>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</si>
  <si>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</si>
  <si>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</si>
  <si>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</si>
  <si>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</si>
  <si>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</si>
  <si>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</si>
  <si>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</si>
  <si>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</si>
  <si>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</si>
  <si>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</si>
  <si>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</si>
  <si>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</si>
  <si>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</si>
  <si>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</si>
  <si>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</si>
  <si>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</si>
  <si>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</si>
  <si>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</si>
  <si>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</si>
  <si>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</si>
  <si>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</si>
  <si>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</si>
  <si>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</si>
  <si>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</si>
  <si>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</si>
  <si>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</si>
  <si>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</si>
  <si>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</si>
  <si>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</si>
  <si>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</si>
  <si>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</si>
  <si>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</si>
  <si>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</si>
  <si>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</si>
  <si>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</si>
  <si>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</si>
  <si>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</si>
  <si>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</si>
  <si>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</si>
  <si>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</si>
  <si>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</si>
  <si>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</si>
  <si>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</si>
  <si>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</si>
  <si>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</si>
  <si>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</si>
  <si>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</si>
  <si>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</si>
  <si>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</si>
  <si>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</si>
  <si>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</si>
  <si>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</si>
  <si>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</si>
  <si>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</si>
  <si>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</si>
  <si>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</si>
  <si>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</si>
  <si>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</si>
  <si>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</si>
  <si>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</si>
  <si>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</si>
  <si>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</si>
  <si>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</si>
  <si>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</si>
  <si>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</si>
  <si>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</si>
  <si>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</si>
  <si>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</si>
  <si>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</si>
  <si>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</si>
  <si>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</si>
  <si>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</si>
  <si>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</si>
  <si>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</si>
  <si>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</si>
  <si>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</si>
  <si>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</si>
  <si>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</si>
  <si>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</si>
  <si>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</si>
  <si>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</si>
  <si>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</si>
  <si>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</si>
  <si>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</si>
  <si>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</si>
  <si>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</si>
  <si>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</si>
  <si>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</si>
  <si>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</si>
  <si>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</si>
  <si>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</si>
  <si>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</si>
  <si>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</si>
  <si>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</si>
  <si>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</si>
  <si>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</si>
  <si>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</si>
  <si>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</si>
  <si>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</si>
  <si>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</si>
  <si>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</si>
  <si>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</si>
  <si>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</si>
  <si>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</si>
  <si>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</si>
  <si>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</si>
  <si>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</si>
  <si>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</si>
  <si>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</si>
  <si>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</si>
  <si>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</si>
  <si>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</si>
  <si>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</si>
  <si>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</si>
  <si>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</si>
  <si>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</si>
  <si>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</si>
  <si>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</si>
  <si>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</si>
  <si>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</si>
  <si>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</si>
  <si>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</si>
  <si>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</si>
  <si>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</si>
  <si>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</si>
  <si>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</si>
  <si>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</si>
  <si>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</si>
  <si>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</si>
  <si>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</si>
  <si>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</si>
  <si>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</si>
  <si>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</si>
  <si>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</si>
  <si>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</si>
  <si>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</si>
  <si>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</si>
  <si>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</si>
  <si>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</si>
  <si>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</si>
  <si>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</si>
  <si>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</si>
  <si>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</si>
  <si>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</si>
  <si>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</si>
  <si>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</si>
  <si>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</si>
  <si>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</si>
  <si>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</si>
  <si>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</si>
  <si>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</si>
  <si>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</si>
  <si>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</si>
  <si>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</si>
  <si>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</si>
  <si>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</si>
  <si>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</si>
  <si>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</si>
  <si>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</si>
  <si>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</si>
  <si>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</si>
  <si>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</si>
  <si>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</si>
  <si>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</si>
  <si>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</si>
  <si>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</si>
  <si>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</si>
  <si>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</si>
  <si>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</si>
  <si>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</si>
  <si>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</si>
  <si>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</si>
  <si>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</si>
  <si>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</si>
  <si>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</si>
  <si>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</si>
  <si>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t xml:space="preserve">Tab. 3.4: Stipendia studentům podle účelu stipendia (počty fyzických osob) </t>
  </si>
  <si>
    <t>Počet CELKEM</t>
  </si>
  <si>
    <t>Příjmy CELKEM</t>
  </si>
  <si>
    <t>Licenční smlouvy nově uzavřené</t>
  </si>
  <si>
    <t>Licenční smlouvy platné k 31. 12.</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</si>
  <si>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</si>
  <si>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</si>
  <si>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</si>
  <si>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</si>
  <si>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</si>
  <si>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</si>
  <si>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</si>
  <si>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</si>
  <si>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</si>
  <si>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</si>
  <si>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</si>
  <si>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</si>
  <si>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</si>
  <si>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</si>
  <si>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</si>
  <si>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</si>
  <si>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</si>
  <si>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</si>
  <si>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</si>
  <si>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</si>
  <si>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</si>
  <si>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</si>
  <si>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</si>
  <si>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</si>
  <si>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</si>
  <si>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</si>
  <si>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</si>
  <si>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</si>
  <si>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</si>
  <si>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</si>
  <si>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</si>
  <si>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</si>
  <si>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</si>
  <si>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</si>
  <si>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</si>
  <si>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</si>
  <si>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Ředitel ústavu, vysokoškolského zemědělského nebo lesního statku</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</si>
  <si>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</si>
  <si>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</si>
  <si>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</si>
  <si>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</si>
  <si>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</si>
  <si>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</si>
  <si>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</si>
  <si>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</si>
  <si>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</si>
  <si>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</si>
  <si>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</si>
  <si>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CELEKM</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</si>
  <si>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</si>
  <si>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</si>
  <si>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</si>
  <si>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</si>
  <si>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</si>
  <si>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</si>
  <si>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</si>
  <si>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</si>
  <si>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</si>
  <si>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</si>
  <si>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</si>
  <si>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</si>
  <si>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</si>
  <si>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</si>
  <si>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</si>
  <si>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</si>
  <si>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</si>
  <si>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r>
      <t xml:space="preserve">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</si>
  <si>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</si>
  <si>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</si>
  <si>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</si>
  <si>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</si>
  <si>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</si>
  <si>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</si>
  <si>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</si>
  <si>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</si>
  <si>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</si>
  <si>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</si>
  <si>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</si>
  <si>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</si>
  <si>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ženy z celkového počtu (bez ohledu na státní občanství)</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</si>
  <si>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</si>
  <si>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</si>
  <si>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</si>
  <si>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Počty akademických a vědeckých pracovníků a ostatních zaměstnanců za danou VŠ celkem (tedy nejen za fakulty, ale i za ostatní pracoviště VŠ) v dané struktuře. Vykazují se průměrné přepočtené počty za rok 2019,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</si>
  <si>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2019,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</si>
  <si>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2019). Údaje se vykazují za kalendářní rok, s rozlišením na ČR a zahraničí (s výjimkou spin-off/start-up podniků, viz tabulka). Dále vysoká škola uvede příjmy za rok 2019 z licenčních smluv, ze smluvního výzkumu, z vzdělávacích kurzů pro zaměstnance subjektů aplikační sféry a z poskytnutých konzultací a poradenství. Soukromé vysoké školy uvedou příjmy dle svého uvážení. </t>
  </si>
  <si>
    <t>Profesoři jmenovaní v roce 2019</t>
  </si>
  <si>
    <t>Docenti jmenovaní v roce 2019</t>
  </si>
  <si>
    <t>Počet podaných žádostí/rezervací o ubytování k 31/12/2019</t>
  </si>
  <si>
    <t>Počet kladně vyřízených žádostí/rezervací o ubytování k 31/12/2019</t>
  </si>
  <si>
    <t>Počet lůžkodnů v roce 2019</t>
  </si>
  <si>
    <t>Počet hlavních jídel vydaných v roce 2019 studentům</t>
  </si>
  <si>
    <t>Počet hlavních jídel vydaných v roce 2019 zaměstnancům vysoké školy</t>
  </si>
  <si>
    <t>Počet hlavních jídel vydaných v roce 2019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</si>
  <si>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n=2018 (X) a součtu neúspěšných studií této kohorty v kalendářním roce n=2018 a kalendářním roce n+1=2019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</si>
  <si>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</si>
  <si>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</si>
  <si>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</si>
  <si>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</si>
  <si>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</si>
  <si>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</si>
  <si>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</si>
  <si>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</si>
  <si>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</si>
  <si>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</si>
  <si>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</si>
  <si>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</si>
  <si>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</si>
  <si>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</si>
  <si>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</si>
  <si>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</si>
  <si>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</si>
  <si>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</si>
  <si>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</si>
  <si>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</si>
  <si>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</si>
  <si>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</si>
  <si>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</si>
  <si>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</si>
  <si>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</si>
  <si>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Vědečtí pracovníci nespadající do ostatních kategorií</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</si>
  <si>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</si>
  <si>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</si>
  <si>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</si>
  <si>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</si>
  <si>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</si>
  <si>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</si>
  <si>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široce vymezeného oboru klasifikace ISCED-F. </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</si>
  <si>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</si>
  <si>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</si>
  <si>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</si>
  <si>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</si>
  <si>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(2019), tj. přihlášky ke studiu a přijatí/zapsaní studenti vztahující se k zápisům ke studiu proběhlým v roce 2019. 
Vyhláška č. 277/2016 Sb. o předávání statistických údajů vysokými školami - k dispozici na tomto odkazu: http://www.msmt.cz/vzdelavani/vysoke-skolstvi/legislativa</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</si>
  <si>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</si>
  <si>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Vysoká škola uvede počet a podíl absolventů (oboje se týká studií, nikoliv fyzických osob), kteří v rámci svého úspěšně ukončeného studia absolvovali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</si>
  <si>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Tab. 6.2: Věková struktura akademických, vědeckých a ostatních pracovníků (počty fyzických osob)</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</si>
  <si>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t>
  </si>
  <si>
    <t>Akademický profil</t>
  </si>
  <si>
    <t>Profesní profil</t>
  </si>
  <si>
    <t>Univerzita Tomáše Bati ve Zlíně</t>
  </si>
  <si>
    <t>Univerzitní institut</t>
  </si>
  <si>
    <t>866</t>
  </si>
  <si>
    <t>Fakulta technologická</t>
  </si>
  <si>
    <t>Procesní inženýrství / Process Engineering</t>
  </si>
  <si>
    <t>Slovenská technická univerzita v Bratislavě</t>
  </si>
  <si>
    <t>Double Degree</t>
  </si>
  <si>
    <t>8 semestrů</t>
  </si>
  <si>
    <t>doktorský</t>
  </si>
  <si>
    <t>první rok studia zabezpečuje domácí univerzita, student na základě individuálního studijního plánu naplánuje pobyt na partnerské instituci, který by měl celkem zahrnovat nejméně jednu třetinu studia.</t>
  </si>
  <si>
    <t>1) Economics and Management 2) European Business</t>
  </si>
  <si>
    <t xml:space="preserve"> University of Huddersfield Business School, Velká Británie</t>
  </si>
  <si>
    <t>bakalářský</t>
  </si>
  <si>
    <t xml:space="preserve">Studenti BSP procházejí ve druhém ročníku studia na FaME UTB výběrovým řízením. Třetí ročník BSP absolvují na UHBS včetně zpracování a obhájení bakalářské práce a ukončí studium bakalářskou zkouškou. Po návratu na FaME je uznána bakalářská práce včetně obhajoby a studenti složí závěrečnou bakalářskou zkoušku. </t>
  </si>
  <si>
    <t>Smlouva mezi FaME UTB a UHBS je jednostranná, týká se pouze studentů FaME UTB. Studenti jsou finančně podporovaní UTB.</t>
  </si>
  <si>
    <t>Název programu 3</t>
  </si>
  <si>
    <t>1) Economics and Management 2) International Business Management</t>
  </si>
  <si>
    <t>University of Huddersfield Business School, Velká Británie</t>
  </si>
  <si>
    <t>navazující magisterský</t>
  </si>
  <si>
    <t xml:space="preserve">Studenti BSP procházejí ve třetím ročníku studia na FaME UTB výběrovým řízením pro NMSP na UHBS. MSP na UHBS v délce tří semestrů absolvují na UHBS včetně zpracování a obhájení diplomové práce a ukončí studium závěrečnou zkouškou. Po návratu pokračují na FaME ve druhém ročníku NMSP. Je uznána diplomová práce včetně obhajoby a studenti složí státní závěrečnou zkoušku. </t>
  </si>
  <si>
    <t>Na UHBS je vydán diplom Master of Science  včetně dodatku k diplomu, na FaME UTB je vydán diplom Ing. včetně dodatku k diplomu.</t>
  </si>
  <si>
    <t>Název programu 4</t>
  </si>
  <si>
    <t>1) Chemistry and Materials Technology 2) Chemistry</t>
  </si>
  <si>
    <t>3-4 akademické roky (6-8 semestrů)</t>
  </si>
  <si>
    <t>Doktorský</t>
  </si>
  <si>
    <t>Student absolvuje studium střídavě po 6 měsících na obou partnerských institucích. Obhajoba disertační práce probíhá na BPU v přítomnosti zástupců obou univerzit.</t>
  </si>
  <si>
    <t>Po ukončení studia je absolventům přiznán titul UTB - Ph.D. a BPU - Ph.D.</t>
  </si>
  <si>
    <t>Vyměna probíhá na základě podepsaných smluv na konkrétního studenta. Finanční podpora: francouzské vládní stipendium.</t>
  </si>
  <si>
    <t>diplom vydá každá univerzita v češtině (UTB) a ve slovenštině (STU), dodatek k diplomu bude vydán i s překladem do AJ</t>
  </si>
  <si>
    <t>Studium probíhá denní formou, ve slovenském jazyce a v českém jazyce, žadatel se přihlásí na jedno z vypsaných témat disertačních prací a podle toho, zda je toto téma vypsáno na STU nebo UTB, zde podá přihlášku a tato instituce bude jeho domácí institucí, podmínkou řádného ukončení studia je získání 240 kreditů a vykonání státní zkoušky a obhajoby disertační práce na domácí univerzitě.</t>
  </si>
  <si>
    <t>Na UHBS je vydán diplom BA (Hons) včetně dodatku k diplomu, na FaME UTB je vydán diplom Bc. včetně dodatku k diplomu.</t>
  </si>
  <si>
    <t xml:space="preserve">  Blaise Pascal University, Francie</t>
  </si>
  <si>
    <t>1</t>
  </si>
  <si>
    <r>
      <rPr>
        <b/>
        <sz val="12"/>
        <color indexed="9"/>
        <rFont val="Calibri"/>
        <family val="2"/>
        <charset val="238"/>
      </rPr>
      <t xml:space="preserve">Tab. 7.1: </t>
    </r>
    <r>
      <rPr>
        <b/>
        <sz val="14"/>
        <color indexed="9"/>
        <rFont val="Calibri"/>
        <family val="2"/>
        <charset val="238"/>
      </rPr>
      <t>Zapojení UTB do programů mezinárodní spolupráce</t>
    </r>
  </si>
  <si>
    <r>
      <rPr>
        <b/>
        <sz val="12"/>
        <color theme="0"/>
        <rFont val="Calibri"/>
        <family val="2"/>
        <charset val="238"/>
      </rPr>
      <t xml:space="preserve">Tab. 7.2: </t>
    </r>
    <r>
      <rPr>
        <b/>
        <sz val="14"/>
        <color theme="0"/>
        <rFont val="Calibri"/>
        <family val="2"/>
        <charset val="238"/>
      </rPr>
      <t>Mobilita studentů, akademických a ostatních pracovníků podle zemí</t>
    </r>
  </si>
  <si>
    <t>Bývalá jugoslávská republika Makedonie</t>
  </si>
  <si>
    <t>Demokratická republika Kongo</t>
  </si>
  <si>
    <t>Departementní společenství Mayotte</t>
  </si>
  <si>
    <t>Falklandské ostrovy</t>
  </si>
  <si>
    <t>Grenadský stát</t>
  </si>
  <si>
    <t>Nizozemské Antily</t>
  </si>
  <si>
    <t>Palestina</t>
  </si>
  <si>
    <t>Region Francouzská Guyana</t>
  </si>
  <si>
    <t>Region Martinik</t>
  </si>
  <si>
    <t>Srbsko a Černá Hora</t>
  </si>
  <si>
    <t>Teritorium Francouzská jižní a antarktická území</t>
  </si>
  <si>
    <t>Ostatní země</t>
  </si>
  <si>
    <t>Fakulta managementu a ekonomiky</t>
  </si>
  <si>
    <t>Fakulta multimediálních komunikací</t>
  </si>
  <si>
    <t>Fakulta aplikované informatiky</t>
  </si>
  <si>
    <t>Fakulta humanitních studií</t>
  </si>
  <si>
    <t>Fakulta logistiky a krizového řízení</t>
  </si>
  <si>
    <r>
      <t xml:space="preserve">Tab. 7.3: </t>
    </r>
    <r>
      <rPr>
        <b/>
        <sz val="14"/>
        <color indexed="9"/>
        <rFont val="Calibri"/>
        <family val="2"/>
        <charset val="238"/>
      </rPr>
      <t>Mobilita absolventů (počty a podíly absolvovaných studií)</t>
    </r>
  </si>
  <si>
    <t xml:space="preserve">Počty žen na fakultě </t>
  </si>
  <si>
    <t>UTB CELKEM</t>
  </si>
  <si>
    <t>Fakulta mediálních komunikací</t>
  </si>
  <si>
    <t xml:space="preserve"> </t>
  </si>
  <si>
    <r>
      <rPr>
        <b/>
        <sz val="12"/>
        <color indexed="9"/>
        <rFont val="Calibri"/>
        <family val="2"/>
        <charset val="238"/>
      </rPr>
      <t xml:space="preserve">Tab. 2.6: </t>
    </r>
    <r>
      <rPr>
        <b/>
        <sz val="14"/>
        <color indexed="9"/>
        <rFont val="Calibri"/>
        <family val="2"/>
        <charset val="238"/>
      </rPr>
      <t>Kurzy celoživotního vzdělávání na UTB (počty kurzů)</t>
    </r>
  </si>
  <si>
    <r>
      <rPr>
        <b/>
        <sz val="12"/>
        <color indexed="9"/>
        <rFont val="Calibri"/>
        <family val="2"/>
        <charset val="238"/>
      </rPr>
      <t xml:space="preserve">Tab. 2.7: </t>
    </r>
    <r>
      <rPr>
        <b/>
        <sz val="14"/>
        <color indexed="9"/>
        <rFont val="Calibri"/>
        <family val="2"/>
        <charset val="238"/>
      </rPr>
      <t>Kurzy celoživotního vzdělávání na UTB (počty účastníků)</t>
    </r>
  </si>
  <si>
    <t>Postdoktorandi ("postdok")</t>
  </si>
  <si>
    <t>Ostatní vědečtí, výzkumní a vývojoví pracovníci</t>
  </si>
  <si>
    <t>Ostatní zaměstnanci</t>
  </si>
  <si>
    <t>Vědečtí a odborní pracovníci</t>
  </si>
  <si>
    <t>Vědečtí pracovníci</t>
  </si>
  <si>
    <t>Kvestor/ Tajemník</t>
  </si>
  <si>
    <t>Vedoucí pracovník katedry/institutu/výzkumného pracoviště</t>
  </si>
  <si>
    <t>Vedoucí pracovníci CELKEM</t>
  </si>
  <si>
    <t>Fakulty celkem</t>
  </si>
  <si>
    <t>Na dané VŠ</t>
  </si>
  <si>
    <t>Kmenoví zaměstnanci VŠ jmenovaní na jiné VŠ</t>
  </si>
  <si>
    <t>Věkový průměr nově jmenovaných</t>
  </si>
  <si>
    <t>Počet projektů</t>
  </si>
  <si>
    <t>Počet vyslaných studentů</t>
  </si>
  <si>
    <t>Počet přijatých studentů</t>
  </si>
  <si>
    <t>Počet vyslaných akademických a vědeckých pracovníků</t>
  </si>
  <si>
    <t>Počet přijatých akademických a vědeckých pracovníků</t>
  </si>
  <si>
    <t>Dotace v tis. Kč</t>
  </si>
  <si>
    <t>Z toho absolventské stáže</t>
  </si>
  <si>
    <t>Počet vyslaných akademických pracovníků</t>
  </si>
  <si>
    <t>Počet přijatých akademických pracovníků</t>
  </si>
  <si>
    <t>Počet vyslaných ostatních pracovníků</t>
  </si>
  <si>
    <t>Počet přijatých ostatních pracovníků</t>
  </si>
  <si>
    <t>Mezinárodní konference</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</si>
  <si>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</si>
  <si>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</si>
  <si>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 xml:space="preserve">   </t>
  </si>
  <si>
    <t xml:space="preserve">  </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</si>
  <si>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indexed="9"/>
        <rFont val="Calibri"/>
        <family val="2"/>
        <charset val="238"/>
      </rPr>
      <t xml:space="preserve"> (počty)</t>
    </r>
  </si>
  <si>
    <t>Počty studijních oborů/programů</t>
  </si>
  <si>
    <t>Počet nových spin-off/start-up podniků</t>
  </si>
  <si>
    <t>Udělené patenty</t>
  </si>
  <si>
    <t>Smluvní výzkum, konzultace a poradentství</t>
  </si>
  <si>
    <t>Placené vzdělávací kurzy pro zaměstnance subjektů aplikační sféry</t>
  </si>
  <si>
    <t xml:space="preserve">               - elektronicky (odhad)
</t>
  </si>
  <si>
    <t xml:space="preserve">               - v obou formách</t>
  </si>
  <si>
    <t>Celoškolské pracoviště</t>
  </si>
  <si>
    <r>
      <rPr>
        <b/>
        <sz val="12"/>
        <color indexed="9"/>
        <rFont val="Calibri"/>
        <family val="2"/>
        <charset val="238"/>
      </rPr>
      <t>Tab. 2.2:</t>
    </r>
    <r>
      <rPr>
        <b/>
        <sz val="14"/>
        <color indexed="9"/>
        <rFont val="Calibri"/>
        <family val="2"/>
        <charset val="238"/>
      </rPr>
      <t xml:space="preserve"> Studijní programy v cizím jazyce (počty)</t>
    </r>
  </si>
  <si>
    <t>Chemie a technologie potravin (B2901)</t>
  </si>
  <si>
    <t>07 - Technika, výroba a stavebnictví</t>
  </si>
  <si>
    <t>Vyšší odborná škola potravinářská a Střední průmyslová škola mlékárenská</t>
  </si>
  <si>
    <t>Výuka probíhá pouze v kombinované formě  studia; je částečně  realizována na detašovaném pracovišti v Kroměříži a částečně na kmenové fakultě ve Zlíně. Přijímací řízení je realizováno na kmenové fakultě FT ve Zlíně.</t>
  </si>
  <si>
    <t>Z toho počet žen na FT</t>
  </si>
  <si>
    <t>Z toho počet cizinců na FT</t>
  </si>
  <si>
    <t>Z toho počet žen na FaME</t>
  </si>
  <si>
    <t>Z toho počet cizinců na FaME</t>
  </si>
  <si>
    <t>Z toho počet žen na FMK</t>
  </si>
  <si>
    <t>Z toho počet cizinců na FMK</t>
  </si>
  <si>
    <t>Z toho počet žen na FAI</t>
  </si>
  <si>
    <t>Z toho počet cizinců na FAI</t>
  </si>
  <si>
    <t>Z toho počet žen na FHS</t>
  </si>
  <si>
    <t>Z toho počet cizinců na FHS</t>
  </si>
  <si>
    <t>Z toho počet žen na FLKŘ</t>
  </si>
  <si>
    <t>Z toho počet cizinců na FLKŘ</t>
  </si>
  <si>
    <r>
      <rPr>
        <b/>
        <sz val="12"/>
        <color theme="0"/>
        <rFont val="Calibri"/>
        <family val="2"/>
        <charset val="238"/>
      </rPr>
      <t>Tab. 3.2</t>
    </r>
    <r>
      <rPr>
        <b/>
        <sz val="14"/>
        <color theme="0"/>
        <rFont val="Calibri"/>
        <family val="2"/>
        <charset val="238"/>
      </rPr>
      <t>: Studenti - samoplátci (počty studií)</t>
    </r>
  </si>
  <si>
    <t>Z toho počet žen na Celoškolském pracovišti</t>
  </si>
  <si>
    <t>Z toho počet cizinců na Celoškolském pracovišti</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</si>
  <si>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</si>
  <si>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r>
      <rPr>
        <b/>
        <sz val="12"/>
        <color indexed="9"/>
        <rFont val="Calibri"/>
        <family val="2"/>
        <charset val="238"/>
      </rPr>
      <t xml:space="preserve">Tab. 5.1: </t>
    </r>
    <r>
      <rPr>
        <b/>
        <sz val="14"/>
        <color indexed="9"/>
        <rFont val="Calibri"/>
        <family val="2"/>
        <charset val="238"/>
      </rPr>
      <t>Zájem o studium na UTB</t>
    </r>
  </si>
  <si>
    <r>
      <rPr>
        <b/>
        <sz val="12"/>
        <color indexed="9"/>
        <rFont val="Calibri"/>
        <family val="2"/>
        <charset val="238"/>
      </rPr>
      <t xml:space="preserve">Tab. 8.1: </t>
    </r>
    <r>
      <rPr>
        <b/>
        <sz val="14"/>
        <color indexed="9"/>
        <rFont val="Calibri"/>
        <family val="2"/>
        <charset val="238"/>
      </rPr>
      <t xml:space="preserve"> Konference (spolu)pořádané UTB (počty)</t>
    </r>
  </si>
  <si>
    <t>Průměrná výše stipendia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</si>
</sst>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000"/>
    <numFmt numFmtId="168" formatCode="0.000"/>
  </numFmts>
  <fonts count="3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i/>
      <sz val="10"/>
      <color rgb="FF000000"/>
      <name val="Calibri"/>
      <family val="2"/>
      <charset val="238"/>
    </font>
    <font>
      <b/>
      <sz val="10"/>
      <color rgb="FF000000"/>
      <name val="Calibri"/>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D9D9D9"/>
        <bgColor rgb="FFF2F2F2"/>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style="thin">
        <color indexed="64"/>
      </left>
      <right/>
      <top style="medium">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left/>
      <right style="thin">
        <color indexed="64"/>
      </right>
      <top/>
      <bottom/>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0" fillId="0" borderId="0"/>
    <xf numFmtId="44" fontId="31" fillId="0" borderId="0" applyFont="0" applyFill="0" applyBorder="0" applyAlignment="0" applyProtection="0"/>
  </cellStyleXfs>
  <cellXfs count="736">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8" fillId="0" borderId="0" xfId="0" applyFont="1" applyAlignment="1">
      <alignment vertical="center"/>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3" fillId="0" borderId="0" xfId="0" applyFont="1" applyAlignment="1">
      <alignment vertical="center" wrapText="1"/>
    </xf>
    <xf numFmtId="0" fontId="6" fillId="3" borderId="7" xfId="0" applyFont="1" applyFill="1" applyBorder="1" applyAlignment="1">
      <alignment wrapText="1"/>
    </xf>
    <xf numFmtId="0" fontId="11" fillId="0" borderId="1" xfId="0" applyFont="1" applyFill="1" applyBorder="1" applyAlignment="1">
      <alignment horizontal="center" vertical="center"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5" fillId="0" borderId="0" xfId="0" applyFont="1"/>
    <xf numFmtId="0" fontId="20"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0" fontId="20" fillId="0" borderId="0" xfId="0" applyFont="1" applyAlignment="1">
      <alignment horizontal="left" vertical="center"/>
    </xf>
    <xf numFmtId="0" fontId="6" fillId="0" borderId="13" xfId="0" applyFont="1" applyBorder="1" applyAlignment="1">
      <alignment wrapText="1"/>
    </xf>
    <xf numFmtId="0" fontId="16" fillId="0" borderId="0" xfId="0" applyFont="1" applyFill="1" applyBorder="1" applyAlignment="1">
      <alignment horizontal="left" wrapText="1"/>
    </xf>
    <xf numFmtId="0" fontId="17" fillId="0" borderId="0" xfId="0" applyFont="1" applyAlignment="1"/>
    <xf numFmtId="0" fontId="6" fillId="3" borderId="50" xfId="0" applyFont="1" applyFill="1" applyBorder="1" applyAlignment="1">
      <alignment wrapText="1"/>
    </xf>
    <xf numFmtId="0" fontId="6" fillId="3" borderId="51" xfId="0" applyFont="1" applyFill="1" applyBorder="1" applyAlignment="1">
      <alignment wrapText="1"/>
    </xf>
    <xf numFmtId="0" fontId="6" fillId="4" borderId="49" xfId="0" applyFont="1" applyFill="1" applyBorder="1" applyAlignment="1">
      <alignment wrapText="1"/>
    </xf>
    <xf numFmtId="0" fontId="6" fillId="3" borderId="49" xfId="0" applyFont="1" applyFill="1" applyBorder="1" applyAlignment="1">
      <alignment wrapText="1"/>
    </xf>
    <xf numFmtId="0" fontId="6" fillId="0" borderId="0" xfId="0" applyFont="1" applyFill="1" applyAlignment="1">
      <alignment wrapText="1"/>
    </xf>
    <xf numFmtId="0" fontId="20" fillId="0" borderId="0" xfId="0" applyFont="1" applyAlignment="1"/>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52" xfId="0" applyFont="1" applyFill="1" applyBorder="1" applyAlignment="1">
      <alignment wrapText="1"/>
    </xf>
    <xf numFmtId="0" fontId="6" fillId="4" borderId="61" xfId="0" applyFont="1" applyFill="1" applyBorder="1" applyAlignment="1">
      <alignment wrapText="1"/>
    </xf>
    <xf numFmtId="0" fontId="6" fillId="3" borderId="12" xfId="0" applyFont="1" applyFill="1" applyBorder="1" applyAlignment="1">
      <alignment wrapText="1"/>
    </xf>
    <xf numFmtId="0" fontId="19" fillId="0" borderId="0" xfId="0" applyFont="1" applyFill="1" applyAlignment="1">
      <alignment vertical="top" wrapText="1"/>
    </xf>
    <xf numFmtId="0" fontId="6" fillId="0" borderId="2" xfId="0" applyFont="1" applyBorder="1"/>
    <xf numFmtId="0" fontId="5" fillId="0" borderId="1" xfId="0" applyFont="1" applyFill="1" applyBorder="1"/>
    <xf numFmtId="0" fontId="5" fillId="0" borderId="5" xfId="0" applyFont="1" applyFill="1" applyBorder="1"/>
    <xf numFmtId="0" fontId="5" fillId="0" borderId="8" xfId="0" applyFont="1" applyFill="1" applyBorder="1"/>
    <xf numFmtId="0" fontId="5" fillId="0" borderId="36" xfId="0" applyFont="1" applyFill="1" applyBorder="1"/>
    <xf numFmtId="0" fontId="6" fillId="0" borderId="11" xfId="0" applyFont="1" applyFill="1" applyBorder="1" applyAlignment="1">
      <alignment wrapText="1"/>
    </xf>
    <xf numFmtId="0" fontId="11" fillId="0" borderId="10" xfId="0" applyFont="1" applyFill="1" applyBorder="1"/>
    <xf numFmtId="0" fontId="16" fillId="0" borderId="4" xfId="0" applyFont="1" applyFill="1" applyBorder="1" applyAlignment="1">
      <alignment horizontal="left" wrapText="1"/>
    </xf>
    <xf numFmtId="0" fontId="11" fillId="0" borderId="7" xfId="0" applyFont="1" applyFill="1" applyBorder="1"/>
    <xf numFmtId="0" fontId="11" fillId="0" borderId="0" xfId="0" applyFont="1" applyFill="1" applyBorder="1"/>
    <xf numFmtId="0" fontId="5" fillId="0" borderId="0" xfId="0" applyFont="1" applyFill="1" applyAlignment="1">
      <alignment horizontal="right"/>
    </xf>
    <xf numFmtId="0" fontId="26" fillId="0" borderId="1" xfId="0" applyFont="1" applyFill="1" applyBorder="1" applyAlignment="1"/>
    <xf numFmtId="0" fontId="19" fillId="0" borderId="0" xfId="0" applyFont="1" applyAlignment="1">
      <alignment wrapText="1"/>
    </xf>
    <xf numFmtId="0" fontId="19" fillId="0" borderId="0" xfId="0" applyFont="1"/>
    <xf numFmtId="0" fontId="19" fillId="0" borderId="4" xfId="0" applyFont="1" applyFill="1" applyBorder="1"/>
    <xf numFmtId="0" fontId="19" fillId="0" borderId="0" xfId="0" applyFont="1" applyFill="1"/>
    <xf numFmtId="0" fontId="11" fillId="0" borderId="10" xfId="0" applyFont="1" applyFill="1" applyBorder="1" applyAlignment="1">
      <alignment wrapText="1"/>
    </xf>
    <xf numFmtId="0" fontId="26" fillId="0" borderId="3" xfId="0" applyFont="1" applyFill="1" applyBorder="1" applyAlignment="1">
      <alignment horizontal="center"/>
    </xf>
    <xf numFmtId="0" fontId="19" fillId="0" borderId="1" xfId="0" applyFont="1" applyFill="1" applyBorder="1"/>
    <xf numFmtId="0" fontId="19" fillId="0" borderId="0" xfId="0" applyFont="1" applyFill="1" applyAlignment="1">
      <alignment wrapText="1"/>
    </xf>
    <xf numFmtId="0" fontId="19" fillId="0" borderId="0" xfId="0" applyFont="1" applyFill="1" applyAlignment="1">
      <alignment horizontal="right"/>
    </xf>
    <xf numFmtId="0" fontId="6" fillId="0" borderId="10" xfId="0" applyFont="1" applyFill="1" applyBorder="1" applyAlignment="1">
      <alignment wrapText="1"/>
    </xf>
    <xf numFmtId="0" fontId="11" fillId="0" borderId="26" xfId="0" applyFont="1" applyFill="1" applyBorder="1" applyAlignment="1">
      <alignment wrapText="1"/>
    </xf>
    <xf numFmtId="0" fontId="11" fillId="0" borderId="1" xfId="0" applyFont="1" applyFill="1" applyBorder="1" applyAlignment="1">
      <alignment wrapText="1"/>
    </xf>
    <xf numFmtId="0" fontId="11" fillId="0" borderId="5" xfId="0" applyFont="1" applyFill="1" applyBorder="1" applyAlignment="1">
      <alignment wrapText="1"/>
    </xf>
    <xf numFmtId="0" fontId="11" fillId="0" borderId="2" xfId="0" applyFont="1" applyFill="1" applyBorder="1" applyAlignment="1">
      <alignment wrapText="1"/>
    </xf>
    <xf numFmtId="0" fontId="11" fillId="0" borderId="3" xfId="0" applyFont="1" applyFill="1" applyBorder="1" applyAlignment="1">
      <alignment wrapText="1"/>
    </xf>
    <xf numFmtId="0" fontId="26" fillId="0" borderId="6" xfId="0" applyFont="1" applyFill="1" applyBorder="1"/>
    <xf numFmtId="0" fontId="11" fillId="0" borderId="9" xfId="0" applyFont="1" applyFill="1" applyBorder="1" applyAlignment="1">
      <alignment wrapText="1"/>
    </xf>
    <xf numFmtId="0" fontId="11" fillId="0" borderId="15" xfId="0" applyFont="1" applyFill="1" applyBorder="1" applyAlignment="1">
      <alignment horizontal="center" wrapText="1"/>
    </xf>
    <xf numFmtId="0" fontId="11" fillId="0" borderId="32" xfId="0" applyFont="1" applyFill="1" applyBorder="1" applyAlignment="1">
      <alignment horizontal="center" wrapText="1"/>
    </xf>
    <xf numFmtId="0" fontId="11" fillId="0" borderId="5" xfId="0" applyFont="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9" fillId="3" borderId="3" xfId="0" applyFont="1" applyFill="1" applyBorder="1"/>
    <xf numFmtId="0" fontId="19" fillId="0" borderId="1" xfId="0" applyFont="1" applyBorder="1"/>
    <xf numFmtId="0" fontId="19" fillId="0" borderId="5" xfId="0" applyFont="1" applyFill="1" applyBorder="1"/>
    <xf numFmtId="0" fontId="19" fillId="0" borderId="8" xfId="0" applyFont="1" applyBorder="1"/>
    <xf numFmtId="0" fontId="19" fillId="0" borderId="8" xfId="0" applyFont="1" applyFill="1" applyBorder="1"/>
    <xf numFmtId="0" fontId="19" fillId="0" borderId="36" xfId="0" applyFont="1" applyFill="1" applyBorder="1"/>
    <xf numFmtId="0" fontId="19" fillId="3" borderId="9" xfId="0" applyFont="1" applyFill="1" applyBorder="1"/>
    <xf numFmtId="0" fontId="5" fillId="0" borderId="2" xfId="0" applyFont="1" applyFill="1" applyBorder="1" applyAlignment="1">
      <alignment wrapText="1"/>
    </xf>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6"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19"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1" fillId="0" borderId="11" xfId="0" applyFont="1" applyFill="1" applyBorder="1" applyAlignment="1">
      <alignment horizontal="center" wrapText="1"/>
    </xf>
    <xf numFmtId="0" fontId="11" fillId="0" borderId="4" xfId="0" applyFont="1" applyFill="1" applyBorder="1" applyAlignment="1">
      <alignment horizontal="center" wrapText="1"/>
    </xf>
    <xf numFmtId="0" fontId="19" fillId="0" borderId="2" xfId="0" applyFont="1" applyBorder="1" applyAlignment="1">
      <alignment wrapText="1"/>
    </xf>
    <xf numFmtId="0" fontId="19" fillId="0" borderId="7" xfId="0" applyFont="1" applyBorder="1" applyAlignment="1">
      <alignment wrapText="1"/>
    </xf>
    <xf numFmtId="0" fontId="11" fillId="3" borderId="10" xfId="0" applyFont="1" applyFill="1" applyBorder="1" applyAlignment="1">
      <alignment wrapText="1"/>
    </xf>
    <xf numFmtId="0" fontId="26" fillId="2" borderId="2" xfId="0" applyFont="1" applyFill="1" applyBorder="1" applyAlignment="1">
      <alignment wrapText="1"/>
    </xf>
    <xf numFmtId="0" fontId="19" fillId="3" borderId="11" xfId="0" applyNumberFormat="1" applyFont="1" applyFill="1" applyBorder="1" applyAlignment="1">
      <alignment horizontal="center"/>
    </xf>
    <xf numFmtId="0" fontId="19" fillId="0" borderId="35" xfId="0" applyFont="1" applyFill="1" applyBorder="1" applyAlignment="1">
      <alignment wrapText="1"/>
    </xf>
    <xf numFmtId="0" fontId="19" fillId="0" borderId="39" xfId="0" applyFont="1" applyFill="1" applyBorder="1"/>
    <xf numFmtId="0" fontId="19" fillId="0" borderId="40" xfId="0" applyFont="1" applyFill="1" applyBorder="1"/>
    <xf numFmtId="0" fontId="19" fillId="0" borderId="41" xfId="0" applyFont="1" applyFill="1" applyBorder="1"/>
    <xf numFmtId="0" fontId="19" fillId="2" borderId="23" xfId="0" applyFont="1" applyFill="1" applyBorder="1" applyAlignment="1">
      <alignment horizontal="right"/>
    </xf>
    <xf numFmtId="0" fontId="19" fillId="3" borderId="24" xfId="0" applyFont="1" applyFill="1" applyBorder="1"/>
    <xf numFmtId="0" fontId="19" fillId="0" borderId="19" xfId="0" applyFont="1" applyFill="1" applyBorder="1" applyAlignment="1">
      <alignment wrapText="1"/>
    </xf>
    <xf numFmtId="0" fontId="19" fillId="0" borderId="18" xfId="0" applyFont="1" applyFill="1" applyBorder="1"/>
    <xf numFmtId="0" fontId="19" fillId="0" borderId="20" xfId="0" applyFont="1" applyFill="1" applyBorder="1"/>
    <xf numFmtId="0" fontId="19" fillId="0" borderId="10" xfId="0" applyFont="1" applyFill="1" applyBorder="1" applyAlignment="1">
      <alignment wrapText="1"/>
    </xf>
    <xf numFmtId="0" fontId="19" fillId="0" borderId="11" xfId="0" applyFont="1" applyFill="1" applyBorder="1"/>
    <xf numFmtId="0" fontId="19"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6" fillId="0" borderId="19" xfId="0" applyFont="1" applyFill="1" applyBorder="1" applyAlignment="1">
      <alignment wrapText="1"/>
    </xf>
    <xf numFmtId="0" fontId="6" fillId="0" borderId="1" xfId="0" applyFont="1" applyFill="1" applyBorder="1" applyAlignment="1">
      <alignment horizontal="right" wrapText="1"/>
    </xf>
    <xf numFmtId="0" fontId="26"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29" fillId="0" borderId="0" xfId="0" applyFont="1" applyAlignment="1">
      <alignment vertical="center" wrapText="1"/>
    </xf>
    <xf numFmtId="0" fontId="29" fillId="0" borderId="0" xfId="0" applyFont="1" applyFill="1" applyAlignment="1">
      <alignment vertical="center" wrapText="1"/>
    </xf>
    <xf numFmtId="0" fontId="7" fillId="3" borderId="10" xfId="0" applyFont="1" applyFill="1" applyBorder="1" applyAlignment="1">
      <alignment wrapText="1"/>
    </xf>
    <xf numFmtId="0" fontId="9"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1" fillId="0" borderId="25" xfId="0" applyFont="1" applyFill="1" applyBorder="1" applyAlignment="1">
      <alignment wrapText="1"/>
    </xf>
    <xf numFmtId="0" fontId="11" fillId="0" borderId="33" xfId="0" applyFont="1" applyFill="1" applyBorder="1" applyAlignment="1">
      <alignment wrapText="1"/>
    </xf>
    <xf numFmtId="0" fontId="5" fillId="0" borderId="54"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0" borderId="3" xfId="0" applyFont="1" applyFill="1" applyBorder="1" applyAlignment="1">
      <alignment horizontal="right"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19"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9" fillId="0" borderId="3" xfId="0" applyFont="1" applyBorder="1" applyAlignment="1">
      <alignment horizontal="right"/>
    </xf>
    <xf numFmtId="0" fontId="11" fillId="3" borderId="2" xfId="0" applyFont="1" applyFill="1" applyBorder="1" applyAlignment="1">
      <alignment wrapText="1"/>
    </xf>
    <xf numFmtId="0" fontId="11" fillId="3" borderId="3" xfId="0" applyFont="1" applyFill="1" applyBorder="1" applyAlignment="1">
      <alignment horizontal="right" wrapText="1"/>
    </xf>
    <xf numFmtId="0" fontId="5" fillId="0" borderId="4" xfId="0" applyFont="1" applyFill="1" applyBorder="1" applyAlignment="1">
      <alignment horizontal="right"/>
    </xf>
    <xf numFmtId="0" fontId="6" fillId="3" borderId="42" xfId="0" applyFont="1" applyFill="1" applyBorder="1" applyAlignment="1">
      <alignment wrapText="1"/>
    </xf>
    <xf numFmtId="0" fontId="5" fillId="3" borderId="43" xfId="0" applyNumberFormat="1"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9" fillId="0" borderId="1" xfId="0" applyNumberFormat="1" applyFont="1" applyBorder="1" applyAlignment="1">
      <alignment horizontal="right"/>
    </xf>
    <xf numFmtId="3" fontId="19" fillId="0" borderId="1" xfId="0" applyNumberFormat="1" applyFont="1" applyBorder="1"/>
    <xf numFmtId="3" fontId="19" fillId="0" borderId="3" xfId="0" applyNumberFormat="1" applyFont="1" applyBorder="1"/>
    <xf numFmtId="3" fontId="19" fillId="0" borderId="8" xfId="0" applyNumberFormat="1" applyFont="1" applyBorder="1" applyAlignment="1">
      <alignment horizontal="right"/>
    </xf>
    <xf numFmtId="3" fontId="19" fillId="0" borderId="8" xfId="0" applyNumberFormat="1" applyFont="1" applyBorder="1"/>
    <xf numFmtId="3" fontId="19" fillId="0" borderId="9" xfId="0" applyNumberFormat="1" applyFont="1" applyBorder="1"/>
    <xf numFmtId="3" fontId="19" fillId="3" borderId="11" xfId="0" applyNumberFormat="1" applyFont="1" applyFill="1" applyBorder="1"/>
    <xf numFmtId="3" fontId="19" fillId="3"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1" fillId="0" borderId="38" xfId="0" applyFont="1" applyFill="1" applyBorder="1" applyAlignment="1">
      <alignment wrapText="1"/>
    </xf>
    <xf numFmtId="0" fontId="11" fillId="0" borderId="60" xfId="0" applyFont="1" applyFill="1" applyBorder="1" applyAlignment="1">
      <alignment wrapText="1"/>
    </xf>
    <xf numFmtId="0" fontId="11" fillId="0" borderId="36" xfId="0" applyFont="1" applyFill="1" applyBorder="1" applyAlignment="1">
      <alignment wrapText="1"/>
    </xf>
    <xf numFmtId="0" fontId="11" fillId="0" borderId="7" xfId="0" applyFont="1" applyFill="1" applyBorder="1" applyAlignment="1">
      <alignment wrapText="1"/>
    </xf>
    <xf numFmtId="0" fontId="11" fillId="0" borderId="53" xfId="0" applyFont="1" applyFill="1" applyBorder="1" applyAlignment="1">
      <alignment wrapText="1"/>
    </xf>
    <xf numFmtId="0" fontId="26" fillId="2" borderId="22" xfId="0" applyFont="1" applyFill="1" applyBorder="1" applyAlignment="1">
      <alignment wrapText="1"/>
    </xf>
    <xf numFmtId="0" fontId="19" fillId="2" borderId="24" xfId="0" applyFont="1" applyFill="1" applyBorder="1"/>
    <xf numFmtId="0" fontId="19" fillId="3" borderId="23" xfId="0" applyFont="1" applyFill="1" applyBorder="1"/>
    <xf numFmtId="3" fontId="19" fillId="3" borderId="11" xfId="0" applyNumberFormat="1" applyFont="1" applyFill="1" applyBorder="1" applyAlignment="1">
      <alignment horizontal="right"/>
    </xf>
    <xf numFmtId="17" fontId="12" fillId="0" borderId="1" xfId="0" applyNumberFormat="1" applyFont="1" applyFill="1" applyBorder="1" applyAlignment="1">
      <alignment horizontal="left" vertical="top" wrapText="1"/>
    </xf>
    <xf numFmtId="0" fontId="6" fillId="0" borderId="0" xfId="0" applyFont="1" applyFill="1" applyBorder="1" applyAlignment="1">
      <alignment wrapText="1"/>
    </xf>
    <xf numFmtId="0" fontId="11" fillId="3" borderId="35" xfId="0" applyFont="1" applyFill="1" applyBorder="1" applyAlignment="1">
      <alignment wrapText="1"/>
    </xf>
    <xf numFmtId="0" fontId="11" fillId="4" borderId="10" xfId="0" applyFont="1" applyFill="1" applyBorder="1" applyAlignment="1">
      <alignment wrapText="1"/>
    </xf>
    <xf numFmtId="0" fontId="11" fillId="2" borderId="19" xfId="0" applyFont="1" applyFill="1" applyBorder="1" applyAlignment="1">
      <alignment horizontal="left"/>
    </xf>
    <xf numFmtId="166" fontId="5" fillId="0" borderId="1" xfId="0" applyNumberFormat="1" applyFont="1" applyFill="1" applyBorder="1" applyAlignment="1">
      <alignment wrapText="1"/>
    </xf>
    <xf numFmtId="166" fontId="5" fillId="0" borderId="1" xfId="0" applyNumberFormat="1" applyFont="1" applyFill="1" applyBorder="1" applyAlignment="1"/>
    <xf numFmtId="166" fontId="0" fillId="3" borderId="11" xfId="0" applyNumberFormat="1" applyFill="1" applyBorder="1" applyAlignment="1"/>
    <xf numFmtId="166" fontId="0" fillId="3" borderId="4" xfId="0" applyNumberFormat="1" applyFill="1" applyBorder="1"/>
    <xf numFmtId="166" fontId="0" fillId="0" borderId="1" xfId="0" applyNumberFormat="1" applyBorder="1"/>
    <xf numFmtId="166" fontId="0" fillId="3" borderId="3" xfId="0" applyNumberFormat="1" applyFill="1" applyBorder="1"/>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26" fillId="2" borderId="14" xfId="0" applyFont="1" applyFill="1" applyBorder="1" applyAlignment="1">
      <alignment wrapText="1"/>
    </xf>
    <xf numFmtId="0" fontId="19" fillId="2" borderId="16" xfId="0" applyFont="1" applyFill="1" applyBorder="1"/>
    <xf numFmtId="0" fontId="19" fillId="3" borderId="39" xfId="0" applyFont="1" applyFill="1" applyBorder="1"/>
    <xf numFmtId="0" fontId="19" fillId="3" borderId="41" xfId="0" applyFont="1" applyFill="1" applyBorder="1"/>
    <xf numFmtId="166" fontId="6" fillId="3" borderId="1" xfId="0" applyNumberFormat="1" applyFont="1" applyFill="1" applyBorder="1" applyAlignment="1">
      <alignment wrapText="1"/>
    </xf>
    <xf numFmtId="0" fontId="5" fillId="0" borderId="11" xfId="0" applyFont="1" applyFill="1" applyBorder="1" applyAlignment="1">
      <alignment horizontal="center" wrapText="1"/>
    </xf>
    <xf numFmtId="166" fontId="6" fillId="3" borderId="1" xfId="0" applyNumberFormat="1" applyFont="1" applyFill="1" applyBorder="1"/>
    <xf numFmtId="166" fontId="24" fillId="3" borderId="11" xfId="0" applyNumberFormat="1" applyFont="1" applyFill="1" applyBorder="1"/>
    <xf numFmtId="0" fontId="23" fillId="6" borderId="26" xfId="0" applyFont="1" applyFill="1" applyBorder="1" applyAlignment="1">
      <alignment horizontal="center" vertical="center" wrapText="1"/>
    </xf>
    <xf numFmtId="0" fontId="24" fillId="0" borderId="0" xfId="0" applyFont="1" applyFill="1" applyBorder="1" applyAlignment="1">
      <alignment horizontal="left" vertical="top" wrapText="1"/>
    </xf>
    <xf numFmtId="0" fontId="9" fillId="6" borderId="5" xfId="0" applyFont="1" applyFill="1" applyBorder="1" applyAlignment="1">
      <alignment horizontal="center" vertical="center" wrapText="1"/>
    </xf>
    <xf numFmtId="0" fontId="6" fillId="3" borderId="4" xfId="0" applyFont="1" applyFill="1" applyBorder="1"/>
    <xf numFmtId="0" fontId="14" fillId="0" borderId="0" xfId="0" applyFont="1" applyFill="1"/>
    <xf numFmtId="0" fontId="6" fillId="2" borderId="22" xfId="0" applyFont="1" applyFill="1" applyBorder="1" applyAlignment="1">
      <alignment wrapText="1"/>
    </xf>
    <xf numFmtId="0" fontId="7" fillId="4" borderId="10" xfId="0" applyFont="1" applyFill="1" applyBorder="1" applyAlignment="1">
      <alignment wrapText="1"/>
    </xf>
    <xf numFmtId="0" fontId="16" fillId="0" borderId="0" xfId="0" applyFont="1"/>
    <xf numFmtId="165" fontId="0" fillId="0" borderId="0" xfId="0" applyNumberFormat="1"/>
    <xf numFmtId="167" fontId="5" fillId="2" borderId="15" xfId="0" applyNumberFormat="1" applyFont="1" applyFill="1" applyBorder="1" applyAlignment="1">
      <alignment horizontal="right"/>
    </xf>
    <xf numFmtId="167" fontId="5" fillId="2" borderId="15" xfId="0" applyNumberFormat="1" applyFont="1" applyFill="1" applyBorder="1"/>
    <xf numFmtId="167" fontId="5" fillId="2" borderId="30" xfId="0" applyNumberFormat="1" applyFont="1" applyFill="1" applyBorder="1"/>
    <xf numFmtId="167" fontId="19" fillId="2" borderId="23" xfId="0" applyNumberFormat="1" applyFont="1" applyFill="1" applyBorder="1" applyAlignment="1">
      <alignment horizontal="right"/>
    </xf>
    <xf numFmtId="167" fontId="19" fillId="2" borderId="23" xfId="0" applyNumberFormat="1" applyFont="1" applyFill="1" applyBorder="1"/>
    <xf numFmtId="167" fontId="19" fillId="2" borderId="34" xfId="0" applyNumberFormat="1" applyFont="1" applyFill="1" applyBorder="1"/>
    <xf numFmtId="167" fontId="11" fillId="4" borderId="11" xfId="0" applyNumberFormat="1" applyFont="1" applyFill="1" applyBorder="1" applyAlignment="1">
      <alignment horizontal="right"/>
    </xf>
    <xf numFmtId="167" fontId="11" fillId="4" borderId="11" xfId="0" applyNumberFormat="1" applyFont="1" applyFill="1" applyBorder="1"/>
    <xf numFmtId="167" fontId="11" fillId="4" borderId="12" xfId="0" applyNumberFormat="1" applyFont="1" applyFill="1" applyBorder="1"/>
    <xf numFmtId="167" fontId="11" fillId="4" borderId="4" xfId="0" applyNumberFormat="1" applyFont="1" applyFill="1" applyBorder="1"/>
    <xf numFmtId="0" fontId="17" fillId="0" borderId="0" xfId="0" applyFont="1"/>
    <xf numFmtId="0" fontId="19" fillId="0" borderId="39" xfId="0" applyFont="1" applyBorder="1"/>
    <xf numFmtId="0" fontId="5" fillId="4" borderId="9" xfId="0" applyFont="1" applyFill="1" applyBorder="1"/>
    <xf numFmtId="0" fontId="5" fillId="3" borderId="11" xfId="0" applyNumberFormat="1" applyFont="1" applyFill="1" applyBorder="1" applyAlignment="1">
      <alignment horizontal="center"/>
    </xf>
    <xf numFmtId="0" fontId="11" fillId="0" borderId="0" xfId="0" applyFont="1" applyFill="1" applyAlignment="1">
      <alignment horizontal="left" vertical="top" wrapText="1"/>
    </xf>
    <xf numFmtId="0" fontId="11" fillId="3" borderId="35" xfId="0" applyFont="1" applyFill="1" applyBorder="1" applyAlignment="1">
      <alignment horizontal="left" wrapText="1"/>
    </xf>
    <xf numFmtId="0" fontId="15" fillId="0" borderId="0" xfId="0" applyFont="1" applyAlignment="1">
      <alignment wrapText="1"/>
    </xf>
    <xf numFmtId="0" fontId="11" fillId="0" borderId="2" xfId="0" applyFont="1" applyBorder="1" applyAlignment="1">
      <alignment wrapText="1"/>
    </xf>
    <xf numFmtId="0" fontId="11" fillId="0" borderId="1" xfId="0" applyFont="1" applyBorder="1" applyAlignment="1">
      <alignment horizontal="right" wrapText="1"/>
    </xf>
    <xf numFmtId="0" fontId="11" fillId="3" borderId="3" xfId="0" applyFont="1" applyFill="1" applyBorder="1" applyAlignment="1">
      <alignment horizontal="center" wrapText="1"/>
    </xf>
    <xf numFmtId="0" fontId="11" fillId="0" borderId="10" xfId="0" applyFont="1" applyBorder="1" applyAlignment="1">
      <alignment wrapText="1"/>
    </xf>
    <xf numFmtId="0" fontId="11" fillId="0" borderId="11" xfId="0" applyFont="1" applyBorder="1" applyAlignment="1">
      <alignment horizontal="right" wrapText="1"/>
    </xf>
    <xf numFmtId="0" fontId="11" fillId="0" borderId="11" xfId="0" applyFont="1" applyBorder="1" applyAlignment="1">
      <alignment wrapText="1"/>
    </xf>
    <xf numFmtId="0" fontId="11" fillId="0" borderId="11" xfId="0" applyFont="1" applyFill="1" applyBorder="1" applyAlignment="1">
      <alignment wrapText="1"/>
    </xf>
    <xf numFmtId="0" fontId="11" fillId="3" borderId="4" xfId="0" applyFont="1" applyFill="1" applyBorder="1" applyAlignment="1">
      <alignment wrapText="1"/>
    </xf>
    <xf numFmtId="0" fontId="11" fillId="2" borderId="2" xfId="0" applyFont="1" applyFill="1" applyBorder="1" applyAlignment="1">
      <alignment wrapText="1"/>
    </xf>
    <xf numFmtId="0" fontId="11" fillId="2" borderId="1" xfId="0" applyFont="1" applyFill="1" applyBorder="1" applyAlignment="1">
      <alignment horizontal="center" wrapText="1"/>
    </xf>
    <xf numFmtId="49" fontId="19" fillId="0" borderId="1" xfId="0" applyNumberFormat="1" applyFont="1" applyBorder="1" applyAlignment="1">
      <alignment horizontal="right"/>
    </xf>
    <xf numFmtId="0" fontId="19" fillId="3" borderId="2" xfId="0" applyFont="1" applyFill="1" applyBorder="1" applyAlignment="1">
      <alignment wrapText="1"/>
    </xf>
    <xf numFmtId="0" fontId="19" fillId="3" borderId="1" xfId="0" applyNumberFormat="1" applyFont="1" applyFill="1" applyBorder="1" applyAlignment="1">
      <alignment horizontal="center"/>
    </xf>
    <xf numFmtId="0" fontId="26" fillId="2" borderId="1" xfId="0" applyFont="1" applyFill="1" applyBorder="1" applyAlignment="1">
      <alignment horizontal="right"/>
    </xf>
    <xf numFmtId="0" fontId="19" fillId="3" borderId="7" xfId="0" applyFont="1" applyFill="1" applyBorder="1" applyAlignment="1">
      <alignment wrapText="1"/>
    </xf>
    <xf numFmtId="0" fontId="19" fillId="3" borderId="8" xfId="0" applyNumberFormat="1" applyFont="1" applyFill="1" applyBorder="1" applyAlignment="1">
      <alignment horizontal="center"/>
    </xf>
    <xf numFmtId="0" fontId="11" fillId="3" borderId="59" xfId="0" applyFont="1" applyFill="1" applyBorder="1" applyAlignment="1">
      <alignment wrapText="1"/>
    </xf>
    <xf numFmtId="0" fontId="19" fillId="3" borderId="46" xfId="0" applyNumberFormat="1" applyFont="1" applyFill="1" applyBorder="1" applyAlignment="1">
      <alignment horizontal="center"/>
    </xf>
    <xf numFmtId="0" fontId="19" fillId="3" borderId="46" xfId="0" applyFont="1" applyFill="1" applyBorder="1"/>
    <xf numFmtId="0" fontId="19" fillId="3" borderId="47" xfId="0" applyFont="1" applyFill="1" applyBorder="1"/>
    <xf numFmtId="0" fontId="19" fillId="0" borderId="2" xfId="0" applyFont="1" applyFill="1" applyBorder="1" applyAlignment="1">
      <alignment wrapText="1"/>
    </xf>
    <xf numFmtId="0" fontId="19" fillId="0" borderId="1" xfId="0" applyNumberFormat="1" applyFont="1" applyBorder="1" applyAlignment="1">
      <alignment horizontal="center"/>
    </xf>
    <xf numFmtId="0" fontId="26" fillId="2" borderId="15" xfId="0" applyFont="1" applyFill="1" applyBorder="1" applyAlignment="1">
      <alignment horizontal="right"/>
    </xf>
    <xf numFmtId="0" fontId="26" fillId="2" borderId="30" xfId="0" applyFont="1" applyFill="1" applyBorder="1" applyAlignment="1"/>
    <xf numFmtId="0" fontId="26" fillId="2" borderId="31" xfId="0" applyFont="1" applyFill="1" applyBorder="1" applyAlignment="1"/>
    <xf numFmtId="0" fontId="26" fillId="2" borderId="17" xfId="0" applyFont="1" applyFill="1" applyBorder="1" applyAlignment="1"/>
    <xf numFmtId="3" fontId="19" fillId="3" borderId="1" xfId="0" applyNumberFormat="1" applyFont="1" applyFill="1" applyBorder="1" applyAlignment="1">
      <alignment horizontal="right"/>
    </xf>
    <xf numFmtId="3" fontId="19" fillId="3" borderId="1" xfId="0" applyNumberFormat="1" applyFont="1" applyFill="1" applyBorder="1"/>
    <xf numFmtId="3" fontId="19" fillId="3" borderId="3" xfId="0" applyNumberFormat="1" applyFont="1" applyFill="1" applyBorder="1"/>
    <xf numFmtId="0" fontId="19" fillId="2" borderId="23" xfId="0" applyFont="1" applyFill="1" applyBorder="1"/>
    <xf numFmtId="0" fontId="11" fillId="4" borderId="7" xfId="0" applyFont="1" applyFill="1" applyBorder="1" applyAlignment="1">
      <alignment wrapText="1"/>
    </xf>
    <xf numFmtId="0" fontId="11" fillId="4" borderId="67" xfId="0" applyFont="1" applyFill="1" applyBorder="1" applyAlignment="1">
      <alignment wrapText="1"/>
    </xf>
    <xf numFmtId="0" fontId="11" fillId="3" borderId="22" xfId="0" applyFont="1" applyFill="1" applyBorder="1" applyAlignment="1">
      <alignment wrapText="1"/>
    </xf>
    <xf numFmtId="0" fontId="11" fillId="0" borderId="3" xfId="0" applyFont="1" applyBorder="1" applyAlignment="1">
      <alignment horizontal="center" wrapText="1"/>
    </xf>
    <xf numFmtId="0" fontId="11" fillId="0" borderId="1" xfId="1" applyFont="1" applyBorder="1" applyAlignment="1">
      <alignment horizontal="center" wrapText="1"/>
    </xf>
    <xf numFmtId="0" fontId="7" fillId="2" borderId="5" xfId="0" applyFont="1" applyFill="1" applyBorder="1" applyAlignment="1">
      <alignment horizontal="right" wrapText="1"/>
    </xf>
    <xf numFmtId="0" fontId="6" fillId="3" borderId="12" xfId="0" applyNumberFormat="1" applyFont="1" applyFill="1" applyBorder="1" applyAlignment="1">
      <alignment horizontal="right" wrapText="1"/>
    </xf>
    <xf numFmtId="49" fontId="5" fillId="0" borderId="3" xfId="0" applyNumberFormat="1" applyFont="1" applyBorder="1" applyAlignment="1">
      <alignment horizontal="center"/>
    </xf>
    <xf numFmtId="0" fontId="5" fillId="0" borderId="3" xfId="0" applyNumberFormat="1" applyFont="1" applyBorder="1" applyAlignment="1">
      <alignment horizontal="center"/>
    </xf>
    <xf numFmtId="0" fontId="5" fillId="0" borderId="3" xfId="0" applyNumberFormat="1" applyFont="1" applyBorder="1" applyAlignment="1">
      <alignment horizontal="center" wrapText="1"/>
    </xf>
    <xf numFmtId="0" fontId="5" fillId="0" borderId="4" xfId="0" applyNumberFormat="1" applyFont="1" applyBorder="1" applyAlignment="1">
      <alignment horizontal="center"/>
    </xf>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4" xfId="0" applyFont="1" applyFill="1" applyBorder="1" applyAlignment="1">
      <alignment horizontal="center" wrapText="1"/>
    </xf>
    <xf numFmtId="0" fontId="6" fillId="0" borderId="1" xfId="0" applyFont="1" applyFill="1" applyBorder="1" applyAlignment="1">
      <alignment horizontal="center" wrapText="1"/>
    </xf>
    <xf numFmtId="0" fontId="11" fillId="0" borderId="9" xfId="0" applyFont="1" applyFill="1" applyBorder="1" applyAlignment="1">
      <alignment horizontal="center" wrapText="1"/>
    </xf>
    <xf numFmtId="0" fontId="11" fillId="0" borderId="7" xfId="0" applyFont="1" applyFill="1" applyBorder="1" applyAlignment="1">
      <alignment horizontal="center" wrapText="1"/>
    </xf>
    <xf numFmtId="0" fontId="6" fillId="3" borderId="6" xfId="0" applyFont="1" applyFill="1" applyBorder="1" applyAlignment="1">
      <alignment horizontal="center" wrapText="1"/>
    </xf>
    <xf numFmtId="14" fontId="5" fillId="0" borderId="3" xfId="0" applyNumberFormat="1" applyFont="1" applyFill="1" applyBorder="1" applyAlignment="1">
      <alignment horizontal="right"/>
    </xf>
    <xf numFmtId="0" fontId="5" fillId="0" borderId="3" xfId="0" applyFont="1" applyBorder="1" applyAlignment="1">
      <alignment horizontal="right" vertical="center" wrapText="1"/>
    </xf>
    <xf numFmtId="0" fontId="5" fillId="0" borderId="3" xfId="0" applyNumberFormat="1" applyFont="1" applyBorder="1" applyAlignment="1">
      <alignment horizontal="right"/>
    </xf>
    <xf numFmtId="0" fontId="5" fillId="0" borderId="3" xfId="0" applyFont="1" applyBorder="1" applyAlignment="1">
      <alignment horizontal="left" wrapText="1"/>
    </xf>
    <xf numFmtId="0" fontId="16" fillId="0" borderId="4" xfId="0" applyFont="1" applyFill="1" applyBorder="1" applyAlignment="1">
      <alignment horizontal="right" wrapText="1"/>
    </xf>
    <xf numFmtId="0" fontId="28" fillId="3" borderId="1" xfId="0" applyFont="1" applyFill="1" applyBorder="1" applyAlignment="1">
      <alignment horizontal="right" wrapText="1"/>
    </xf>
    <xf numFmtId="0" fontId="27" fillId="0" borderId="1" xfId="0" applyFont="1" applyBorder="1" applyAlignment="1">
      <alignment horizontal="right"/>
    </xf>
    <xf numFmtId="14" fontId="27" fillId="0" borderId="1" xfId="0" applyNumberFormat="1" applyFont="1" applyBorder="1" applyAlignment="1">
      <alignment horizontal="right"/>
    </xf>
    <xf numFmtId="0" fontId="27" fillId="0" borderId="1" xfId="0" applyFont="1" applyBorder="1" applyAlignment="1">
      <alignment horizontal="right" wrapText="1"/>
    </xf>
    <xf numFmtId="0" fontId="11" fillId="0" borderId="38" xfId="0" applyFont="1" applyFill="1" applyBorder="1" applyAlignment="1">
      <alignment horizontal="center" wrapText="1"/>
    </xf>
    <xf numFmtId="0" fontId="11" fillId="0" borderId="60" xfId="0" applyFont="1" applyFill="1" applyBorder="1" applyAlignment="1">
      <alignment horizontal="center" wrapText="1"/>
    </xf>
    <xf numFmtId="0" fontId="11" fillId="0" borderId="36" xfId="0" applyFont="1" applyFill="1" applyBorder="1" applyAlignment="1">
      <alignment horizontal="center" wrapText="1"/>
    </xf>
    <xf numFmtId="0" fontId="11" fillId="0" borderId="53" xfId="0" applyFont="1" applyFill="1" applyBorder="1" applyAlignment="1">
      <alignment horizontal="center" wrapText="1"/>
    </xf>
    <xf numFmtId="0" fontId="7" fillId="2" borderId="16" xfId="0" applyFont="1" applyFill="1" applyBorder="1" applyAlignment="1">
      <alignment horizontal="center"/>
    </xf>
    <xf numFmtId="1" fontId="5" fillId="0" borderId="1" xfId="0" applyNumberFormat="1" applyFont="1" applyFill="1" applyBorder="1" applyAlignment="1">
      <alignment wrapText="1"/>
    </xf>
    <xf numFmtId="1" fontId="6" fillId="3" borderId="3" xfId="0" applyNumberFormat="1" applyFont="1" applyFill="1" applyBorder="1" applyAlignment="1">
      <alignment wrapText="1"/>
    </xf>
    <xf numFmtId="2" fontId="5" fillId="0" borderId="1" xfId="0" applyNumberFormat="1" applyFont="1" applyFill="1" applyBorder="1" applyAlignment="1"/>
    <xf numFmtId="3" fontId="6" fillId="3" borderId="3" xfId="0" applyNumberFormat="1" applyFont="1" applyFill="1" applyBorder="1"/>
    <xf numFmtId="0" fontId="7" fillId="2" borderId="3" xfId="0" applyFont="1" applyFill="1" applyBorder="1" applyAlignment="1">
      <alignment horizontal="center"/>
    </xf>
    <xf numFmtId="1" fontId="5" fillId="0" borderId="1" xfId="0" applyNumberFormat="1" applyFont="1" applyFill="1" applyBorder="1" applyAlignment="1"/>
    <xf numFmtId="3" fontId="0" fillId="3" borderId="11" xfId="0" applyNumberFormat="1" applyFill="1" applyBorder="1" applyAlignment="1"/>
    <xf numFmtId="166" fontId="24" fillId="3" borderId="4" xfId="0" applyNumberFormat="1" applyFont="1" applyFill="1" applyBorder="1"/>
    <xf numFmtId="0" fontId="11" fillId="0" borderId="18"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0" xfId="0" applyAlignment="1">
      <alignment vertical="center"/>
    </xf>
    <xf numFmtId="167" fontId="5" fillId="2" borderId="16" xfId="0" applyNumberFormat="1" applyFont="1" applyFill="1" applyBorder="1"/>
    <xf numFmtId="167" fontId="19" fillId="4" borderId="39" xfId="0" applyNumberFormat="1" applyFont="1" applyFill="1" applyBorder="1" applyAlignment="1">
      <alignment horizontal="right"/>
    </xf>
    <xf numFmtId="167" fontId="19" fillId="4" borderId="39" xfId="0" applyNumberFormat="1" applyFont="1" applyFill="1" applyBorder="1"/>
    <xf numFmtId="167" fontId="19" fillId="4" borderId="40" xfId="0" applyNumberFormat="1" applyFont="1" applyFill="1" applyBorder="1"/>
    <xf numFmtId="167" fontId="19" fillId="4" borderId="41" xfId="0" applyNumberFormat="1" applyFont="1" applyFill="1" applyBorder="1"/>
    <xf numFmtId="167" fontId="19" fillId="2" borderId="24" xfId="0" applyNumberFormat="1" applyFont="1" applyFill="1" applyBorder="1"/>
    <xf numFmtId="167" fontId="19" fillId="4" borderId="18" xfId="0" applyNumberFormat="1" applyFont="1" applyFill="1" applyBorder="1" applyAlignment="1">
      <alignment horizontal="right"/>
    </xf>
    <xf numFmtId="167" fontId="19" fillId="4" borderId="18" xfId="0" applyNumberFormat="1" applyFont="1" applyFill="1" applyBorder="1"/>
    <xf numFmtId="167" fontId="19" fillId="4" borderId="37" xfId="0" applyNumberFormat="1" applyFont="1" applyFill="1" applyBorder="1"/>
    <xf numFmtId="167" fontId="19" fillId="4" borderId="20" xfId="0" applyNumberFormat="1" applyFont="1" applyFill="1" applyBorder="1"/>
    <xf numFmtId="167" fontId="19" fillId="4" borderId="11" xfId="0" applyNumberFormat="1" applyFont="1" applyFill="1" applyBorder="1" applyAlignment="1">
      <alignment horizontal="right"/>
    </xf>
    <xf numFmtId="167" fontId="19" fillId="4" borderId="11" xfId="0" applyNumberFormat="1" applyFont="1" applyFill="1" applyBorder="1"/>
    <xf numFmtId="167" fontId="19" fillId="4" borderId="4" xfId="0" applyNumberFormat="1" applyFont="1" applyFill="1" applyBorder="1"/>
    <xf numFmtId="167" fontId="11" fillId="7" borderId="39" xfId="0" applyNumberFormat="1" applyFont="1" applyFill="1" applyBorder="1" applyAlignment="1">
      <alignment horizontal="right"/>
    </xf>
    <xf numFmtId="167" fontId="11" fillId="7" borderId="39" xfId="0" applyNumberFormat="1" applyFont="1" applyFill="1" applyBorder="1"/>
    <xf numFmtId="167" fontId="11" fillId="7" borderId="40" xfId="0" applyNumberFormat="1" applyFont="1" applyFill="1" applyBorder="1"/>
    <xf numFmtId="167" fontId="11" fillId="7" borderId="41" xfId="0" applyNumberFormat="1" applyFont="1" applyFill="1" applyBorder="1"/>
    <xf numFmtId="0" fontId="7" fillId="2" borderId="14" xfId="0" applyFont="1" applyFill="1" applyBorder="1" applyAlignment="1">
      <alignment horizontal="left" wrapText="1"/>
    </xf>
    <xf numFmtId="0" fontId="11" fillId="4" borderId="69" xfId="0" applyFont="1" applyFill="1" applyBorder="1" applyAlignment="1">
      <alignment wrapText="1"/>
    </xf>
    <xf numFmtId="0" fontId="19" fillId="4" borderId="69" xfId="0" applyFont="1" applyFill="1" applyBorder="1" applyAlignment="1">
      <alignment horizontal="right"/>
    </xf>
    <xf numFmtId="0" fontId="19" fillId="4" borderId="58" xfId="0" applyFont="1" applyFill="1" applyBorder="1"/>
    <xf numFmtId="0" fontId="11" fillId="2" borderId="75" xfId="0" applyFont="1" applyFill="1" applyBorder="1" applyAlignment="1">
      <alignment wrapText="1"/>
    </xf>
    <xf numFmtId="0" fontId="19" fillId="8" borderId="23" xfId="0" applyFont="1" applyFill="1" applyBorder="1" applyAlignment="1">
      <alignment horizontal="right"/>
    </xf>
    <xf numFmtId="0" fontId="19" fillId="0" borderId="11" xfId="0" applyFont="1" applyFill="1" applyBorder="1" applyAlignment="1">
      <alignment horizontal="right"/>
    </xf>
    <xf numFmtId="0" fontId="11" fillId="4" borderId="76" xfId="0" applyFont="1" applyFill="1" applyBorder="1" applyAlignment="1">
      <alignment wrapText="1"/>
    </xf>
    <xf numFmtId="0" fontId="19" fillId="4" borderId="11" xfId="0" applyFont="1" applyFill="1" applyBorder="1" applyAlignment="1">
      <alignment horizontal="right"/>
    </xf>
    <xf numFmtId="0" fontId="11" fillId="2" borderId="77" xfId="0" applyFont="1" applyFill="1" applyBorder="1" applyAlignment="1">
      <alignment wrapText="1"/>
    </xf>
    <xf numFmtId="0" fontId="11" fillId="4" borderId="78" xfId="0" applyFont="1" applyFill="1" applyBorder="1" applyAlignment="1">
      <alignment wrapText="1"/>
    </xf>
    <xf numFmtId="0" fontId="19" fillId="4" borderId="18" xfId="0" applyFont="1" applyFill="1" applyBorder="1"/>
    <xf numFmtId="0" fontId="19" fillId="4" borderId="51" xfId="0" applyFont="1" applyFill="1" applyBorder="1"/>
    <xf numFmtId="0" fontId="19" fillId="8" borderId="74" xfId="0" applyFont="1" applyFill="1" applyBorder="1" applyAlignment="1">
      <alignment horizontal="right"/>
    </xf>
    <xf numFmtId="0" fontId="19" fillId="4" borderId="23" xfId="0" applyFont="1" applyFill="1" applyBorder="1" applyAlignment="1">
      <alignment horizontal="right"/>
    </xf>
    <xf numFmtId="0" fontId="7" fillId="8" borderId="2" xfId="0" applyFont="1" applyFill="1" applyBorder="1" applyAlignment="1">
      <alignment wrapText="1"/>
    </xf>
    <xf numFmtId="0" fontId="11" fillId="8" borderId="77" xfId="0" applyFont="1" applyFill="1" applyBorder="1" applyAlignment="1">
      <alignment wrapText="1"/>
    </xf>
    <xf numFmtId="0" fontId="11" fillId="8" borderId="11" xfId="0" applyFont="1" applyFill="1" applyBorder="1"/>
    <xf numFmtId="0" fontId="19" fillId="8" borderId="24" xfId="0" applyFont="1" applyFill="1" applyBorder="1"/>
    <xf numFmtId="0" fontId="19" fillId="4" borderId="4" xfId="0" applyFont="1" applyFill="1" applyBorder="1"/>
    <xf numFmtId="0" fontId="11" fillId="3" borderId="75" xfId="0" applyFont="1" applyFill="1" applyBorder="1" applyAlignment="1">
      <alignment wrapText="1"/>
    </xf>
    <xf numFmtId="0" fontId="19" fillId="8" borderId="23" xfId="0" applyFont="1" applyFill="1" applyBorder="1"/>
    <xf numFmtId="0" fontId="19" fillId="8" borderId="79" xfId="0" applyFont="1" applyFill="1" applyBorder="1"/>
    <xf numFmtId="0" fontId="19" fillId="0" borderId="78" xfId="0" applyFont="1" applyFill="1" applyBorder="1"/>
    <xf numFmtId="0" fontId="19" fillId="4" borderId="0" xfId="0" applyFont="1" applyFill="1"/>
    <xf numFmtId="0" fontId="6" fillId="0" borderId="1" xfId="0" applyNumberFormat="1" applyFont="1" applyBorder="1" applyAlignment="1">
      <alignment horizontal="center" wrapText="1"/>
    </xf>
    <xf numFmtId="0" fontId="6" fillId="0" borderId="5" xfId="0" applyNumberFormat="1" applyFont="1" applyBorder="1" applyAlignment="1">
      <alignment horizontal="center" wrapText="1"/>
    </xf>
    <xf numFmtId="168" fontId="7" fillId="2" borderId="23" xfId="0" applyNumberFormat="1" applyFont="1" applyFill="1" applyBorder="1" applyAlignment="1">
      <alignment horizontal="center"/>
    </xf>
    <xf numFmtId="168" fontId="7" fillId="2" borderId="23" xfId="0" applyNumberFormat="1" applyFont="1" applyFill="1" applyBorder="1"/>
    <xf numFmtId="168" fontId="7" fillId="2" borderId="24" xfId="0" applyNumberFormat="1" applyFont="1" applyFill="1" applyBorder="1"/>
    <xf numFmtId="168" fontId="7" fillId="4" borderId="1" xfId="0" applyNumberFormat="1" applyFont="1" applyFill="1" applyBorder="1" applyAlignment="1">
      <alignment horizontal="center"/>
    </xf>
    <xf numFmtId="168" fontId="7" fillId="0" borderId="1" xfId="0" applyNumberFormat="1" applyFont="1" applyBorder="1"/>
    <xf numFmtId="168" fontId="7" fillId="0" borderId="3" xfId="0" applyNumberFormat="1" applyFont="1" applyBorder="1"/>
    <xf numFmtId="168" fontId="7" fillId="4" borderId="1" xfId="0" applyNumberFormat="1" applyFont="1" applyFill="1" applyBorder="1"/>
    <xf numFmtId="168" fontId="7" fillId="4" borderId="5" xfId="0" applyNumberFormat="1" applyFont="1" applyFill="1" applyBorder="1" applyAlignment="1">
      <alignment horizontal="center"/>
    </xf>
    <xf numFmtId="0" fontId="7" fillId="4" borderId="2" xfId="0" applyFont="1" applyFill="1" applyBorder="1" applyAlignment="1">
      <alignment vertical="top" wrapText="1"/>
    </xf>
    <xf numFmtId="168" fontId="7" fillId="4" borderId="3" xfId="0" applyNumberFormat="1" applyFont="1" applyFill="1" applyBorder="1"/>
    <xf numFmtId="168" fontId="18" fillId="2" borderId="23" xfId="0" applyNumberFormat="1" applyFont="1" applyFill="1" applyBorder="1" applyAlignment="1">
      <alignment horizontal="center"/>
    </xf>
    <xf numFmtId="168" fontId="19" fillId="7" borderId="23" xfId="0" applyNumberFormat="1" applyFont="1" applyFill="1" applyBorder="1" applyAlignment="1">
      <alignment horizontal="center"/>
    </xf>
    <xf numFmtId="168" fontId="19" fillId="7" borderId="23" xfId="0" applyNumberFormat="1" applyFont="1" applyFill="1" applyBorder="1"/>
    <xf numFmtId="168" fontId="19" fillId="7" borderId="24" xfId="0" applyNumberFormat="1" applyFont="1" applyFill="1" applyBorder="1"/>
    <xf numFmtId="168" fontId="5" fillId="4" borderId="1" xfId="0" applyNumberFormat="1" applyFont="1" applyFill="1" applyBorder="1" applyAlignment="1">
      <alignment horizontal="center"/>
    </xf>
    <xf numFmtId="168" fontId="5" fillId="0" borderId="1" xfId="0" applyNumberFormat="1" applyFont="1" applyBorder="1"/>
    <xf numFmtId="168" fontId="5" fillId="0" borderId="3" xfId="0" applyNumberFormat="1" applyFont="1" applyBorder="1"/>
    <xf numFmtId="168" fontId="5" fillId="4" borderId="1" xfId="0" applyNumberFormat="1" applyFont="1" applyFill="1" applyBorder="1"/>
    <xf numFmtId="168" fontId="5" fillId="4" borderId="3" xfId="0" applyNumberFormat="1" applyFont="1" applyFill="1" applyBorder="1"/>
    <xf numFmtId="168" fontId="5" fillId="4" borderId="5" xfId="0" applyNumberFormat="1" applyFont="1" applyFill="1" applyBorder="1" applyAlignment="1">
      <alignment horizontal="center"/>
    </xf>
    <xf numFmtId="168" fontId="5" fillId="4" borderId="8" xfId="0" applyNumberFormat="1" applyFont="1" applyFill="1" applyBorder="1"/>
    <xf numFmtId="168" fontId="5" fillId="4" borderId="9" xfId="0" applyNumberFormat="1" applyFont="1" applyFill="1" applyBorder="1"/>
    <xf numFmtId="168" fontId="5" fillId="4" borderId="11" xfId="0" applyNumberFormat="1" applyFont="1" applyFill="1" applyBorder="1" applyAlignment="1">
      <alignment horizontal="center"/>
    </xf>
    <xf numFmtId="168" fontId="5" fillId="4" borderId="11" xfId="0" applyNumberFormat="1" applyFont="1" applyFill="1" applyBorder="1"/>
    <xf numFmtId="168" fontId="5" fillId="4" borderId="4" xfId="0" applyNumberFormat="1" applyFont="1" applyFill="1" applyBorder="1"/>
    <xf numFmtId="0" fontId="7" fillId="2" borderId="34" xfId="0" applyFont="1" applyFill="1" applyBorder="1" applyAlignment="1">
      <alignment horizontal="right"/>
    </xf>
    <xf numFmtId="0" fontId="5" fillId="2" borderId="24" xfId="0" applyFont="1" applyFill="1" applyBorder="1" applyAlignment="1">
      <alignment horizontal="right"/>
    </xf>
    <xf numFmtId="0" fontId="7" fillId="4" borderId="1" xfId="0" applyFont="1" applyFill="1" applyBorder="1" applyAlignment="1">
      <alignment horizontal="right"/>
    </xf>
    <xf numFmtId="0" fontId="7" fillId="0" borderId="5" xfId="0" applyFont="1" applyFill="1" applyBorder="1" applyAlignment="1">
      <alignment horizontal="right"/>
    </xf>
    <xf numFmtId="0" fontId="6" fillId="4" borderId="10" xfId="0" applyFont="1" applyFill="1" applyBorder="1" applyAlignment="1">
      <alignment wrapText="1"/>
    </xf>
    <xf numFmtId="0" fontId="7" fillId="4" borderId="11" xfId="0" applyFont="1" applyFill="1" applyBorder="1" applyAlignment="1">
      <alignment horizontal="right"/>
    </xf>
    <xf numFmtId="0" fontId="7" fillId="0" borderId="12" xfId="0" applyFont="1" applyFill="1" applyBorder="1" applyAlignment="1">
      <alignment horizontal="right"/>
    </xf>
    <xf numFmtId="0" fontId="5" fillId="0" borderId="4" xfId="0" applyFont="1" applyBorder="1" applyAlignment="1">
      <alignment horizontal="right"/>
    </xf>
    <xf numFmtId="0" fontId="26" fillId="2" borderId="34" xfId="0" applyFont="1" applyFill="1" applyBorder="1" applyAlignment="1">
      <alignment horizontal="right"/>
    </xf>
    <xf numFmtId="0" fontId="19" fillId="2" borderId="24" xfId="0" applyFont="1" applyFill="1" applyBorder="1" applyAlignment="1">
      <alignment horizontal="right"/>
    </xf>
    <xf numFmtId="0" fontId="26" fillId="0" borderId="5" xfId="0" applyFont="1" applyFill="1" applyBorder="1" applyAlignment="1">
      <alignment horizontal="right"/>
    </xf>
    <xf numFmtId="0" fontId="18" fillId="2" borderId="34" xfId="0" applyFont="1" applyFill="1" applyBorder="1" applyAlignment="1">
      <alignment horizontal="right"/>
    </xf>
    <xf numFmtId="0" fontId="15" fillId="2" borderId="24" xfId="0" applyFont="1" applyFill="1" applyBorder="1" applyAlignment="1">
      <alignment horizontal="right"/>
    </xf>
    <xf numFmtId="0" fontId="18" fillId="0" borderId="5" xfId="0" applyFont="1" applyFill="1" applyBorder="1" applyAlignment="1">
      <alignment horizontal="right"/>
    </xf>
    <xf numFmtId="0" fontId="15" fillId="0" borderId="3" xfId="0" applyFont="1" applyBorder="1" applyAlignment="1">
      <alignment horizontal="right"/>
    </xf>
    <xf numFmtId="0" fontId="18" fillId="0" borderId="12" xfId="0" applyFont="1" applyFill="1" applyBorder="1" applyAlignment="1">
      <alignment horizontal="right"/>
    </xf>
    <xf numFmtId="0" fontId="15" fillId="0" borderId="4" xfId="0" applyFont="1" applyBorder="1" applyAlignment="1">
      <alignment horizontal="right"/>
    </xf>
    <xf numFmtId="0" fontId="26" fillId="0" borderId="12" xfId="0" applyFont="1" applyFill="1" applyBorder="1" applyAlignment="1">
      <alignment horizontal="right"/>
    </xf>
    <xf numFmtId="0" fontId="5" fillId="3" borderId="23" xfId="0" applyFont="1" applyFill="1" applyBorder="1" applyAlignment="1">
      <alignment horizontal="right"/>
    </xf>
    <xf numFmtId="0" fontId="19" fillId="3" borderId="34" xfId="0" applyFont="1" applyFill="1" applyBorder="1" applyAlignment="1">
      <alignment horizontal="right"/>
    </xf>
    <xf numFmtId="0" fontId="5" fillId="3" borderId="24" xfId="0" applyFont="1" applyFill="1" applyBorder="1" applyAlignment="1">
      <alignment horizontal="right"/>
    </xf>
    <xf numFmtId="0" fontId="5" fillId="0" borderId="11" xfId="0" applyFont="1" applyFill="1" applyBorder="1" applyAlignment="1">
      <alignment horizontal="right"/>
    </xf>
    <xf numFmtId="0" fontId="19" fillId="0" borderId="12" xfId="0" applyFont="1" applyFill="1" applyBorder="1" applyAlignment="1">
      <alignment horizontal="right"/>
    </xf>
    <xf numFmtId="0" fontId="6" fillId="3" borderId="14" xfId="0" applyFont="1" applyFill="1" applyBorder="1" applyAlignment="1">
      <alignment wrapText="1"/>
    </xf>
    <xf numFmtId="0" fontId="5" fillId="3" borderId="15" xfId="0" applyFont="1" applyFill="1" applyBorder="1" applyAlignment="1">
      <alignment horizontal="right"/>
    </xf>
    <xf numFmtId="0" fontId="19" fillId="3" borderId="30" xfId="0" applyFont="1" applyFill="1" applyBorder="1" applyAlignment="1">
      <alignment horizontal="right"/>
    </xf>
    <xf numFmtId="0" fontId="5" fillId="3" borderId="16" xfId="0" applyFont="1" applyFill="1" applyBorder="1" applyAlignment="1">
      <alignment horizontal="right"/>
    </xf>
    <xf numFmtId="0" fontId="15" fillId="0" borderId="12" xfId="0" applyFont="1" applyFill="1" applyBorder="1" applyAlignment="1">
      <alignment horizontal="right"/>
    </xf>
    <xf numFmtId="0" fontId="5" fillId="2" borderId="1" xfId="0" applyFont="1" applyFill="1" applyBorder="1" applyAlignment="1">
      <alignment horizontal="right" wrapText="1"/>
    </xf>
    <xf numFmtId="0" fontId="5" fillId="2" borderId="1" xfId="0" applyFont="1" applyFill="1" applyBorder="1"/>
    <xf numFmtId="0" fontId="5" fillId="0" borderId="1" xfId="0" applyFont="1" applyBorder="1" applyAlignment="1">
      <alignment horizontal="right" wrapText="1"/>
    </xf>
    <xf numFmtId="0" fontId="6" fillId="0" borderId="2" xfId="0" applyFont="1" applyFill="1" applyBorder="1" applyAlignment="1">
      <alignment horizontal="left" vertical="top" wrapText="1"/>
    </xf>
    <xf numFmtId="0" fontId="7" fillId="2" borderId="2" xfId="0" applyFont="1" applyFill="1" applyBorder="1" applyAlignment="1">
      <alignment horizontal="left" wrapText="1"/>
    </xf>
    <xf numFmtId="0" fontId="33" fillId="9" borderId="2" xfId="0" applyFont="1" applyFill="1" applyBorder="1" applyAlignment="1">
      <alignment wrapText="1"/>
    </xf>
    <xf numFmtId="0" fontId="33" fillId="9" borderId="1" xfId="0" applyFont="1" applyFill="1" applyBorder="1" applyAlignment="1">
      <alignment horizontal="right" wrapText="1"/>
    </xf>
    <xf numFmtId="0" fontId="33" fillId="9" borderId="3" xfId="0" applyFont="1" applyFill="1" applyBorder="1" applyAlignment="1">
      <alignment horizontal="right" wrapText="1"/>
    </xf>
    <xf numFmtId="0" fontId="34" fillId="0" borderId="2" xfId="0" applyFont="1" applyBorder="1" applyAlignment="1">
      <alignment wrapText="1"/>
    </xf>
    <xf numFmtId="0" fontId="33" fillId="0" borderId="1" xfId="0" applyFont="1" applyBorder="1" applyAlignment="1">
      <alignment horizontal="right" wrapText="1"/>
    </xf>
    <xf numFmtId="0" fontId="33" fillId="0" borderId="3" xfId="0" applyFont="1" applyBorder="1" applyAlignment="1">
      <alignment horizontal="right" wrapText="1"/>
    </xf>
    <xf numFmtId="0" fontId="16" fillId="0" borderId="9" xfId="0" applyFont="1" applyFill="1" applyBorder="1" applyAlignment="1">
      <alignment horizontal="righ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6" fillId="3" borderId="3" xfId="0" applyFont="1" applyFill="1" applyBorder="1" applyAlignment="1">
      <alignment horizontal="center" wrapText="1"/>
    </xf>
    <xf numFmtId="0" fontId="6" fillId="2" borderId="1" xfId="0" applyFont="1" applyFill="1" applyBorder="1" applyAlignment="1">
      <alignment horizontal="center" wrapText="1"/>
    </xf>
    <xf numFmtId="0" fontId="6" fillId="3" borderId="3" xfId="0" applyFont="1" applyFill="1" applyBorder="1" applyAlignment="1">
      <alignment horizontal="left" wrapText="1"/>
    </xf>
    <xf numFmtId="0" fontId="5" fillId="0" borderId="3" xfId="0" applyFont="1" applyBorder="1" applyAlignment="1">
      <alignment horizontal="left"/>
    </xf>
    <xf numFmtId="0" fontId="5" fillId="0" borderId="3" xfId="0" applyFont="1" applyFill="1" applyBorder="1" applyAlignment="1">
      <alignment horizontal="lef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19" fillId="0" borderId="1" xfId="0" applyNumberFormat="1" applyFont="1" applyFill="1" applyBorder="1" applyAlignment="1">
      <alignment horizontal="right"/>
    </xf>
    <xf numFmtId="3" fontId="19" fillId="0" borderId="1" xfId="0" applyNumberFormat="1" applyFont="1" applyFill="1" applyBorder="1"/>
    <xf numFmtId="3" fontId="19" fillId="0" borderId="3" xfId="0" applyNumberFormat="1" applyFont="1" applyFill="1" applyBorder="1"/>
    <xf numFmtId="3" fontId="5" fillId="0" borderId="1" xfId="0" applyNumberFormat="1" applyFont="1" applyFill="1" applyBorder="1" applyAlignment="1">
      <alignment horizontal="right"/>
    </xf>
    <xf numFmtId="3" fontId="5" fillId="0" borderId="1" xfId="0" applyNumberFormat="1" applyFont="1" applyFill="1" applyBorder="1"/>
    <xf numFmtId="3" fontId="5" fillId="0" borderId="3"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19" fillId="0" borderId="8" xfId="0" applyNumberFormat="1" applyFont="1" applyFill="1" applyBorder="1" applyAlignment="1">
      <alignment horizontal="right"/>
    </xf>
    <xf numFmtId="3" fontId="19" fillId="0" borderId="8" xfId="0" applyNumberFormat="1" applyFont="1" applyFill="1" applyBorder="1"/>
    <xf numFmtId="0" fontId="11" fillId="0" borderId="30" xfId="1" applyFont="1" applyBorder="1" applyAlignment="1">
      <alignment horizontal="center" vertical="center" wrapText="1"/>
    </xf>
    <xf numFmtId="0" fontId="11" fillId="0" borderId="16" xfId="1" applyFont="1" applyBorder="1" applyAlignment="1">
      <alignment horizontal="center" vertical="center" wrapText="1"/>
    </xf>
    <xf numFmtId="0" fontId="26" fillId="2" borderId="1" xfId="0" applyFont="1" applyFill="1" applyBorder="1" applyAlignment="1">
      <alignment horizontal="right" wrapText="1"/>
    </xf>
    <xf numFmtId="0" fontId="26" fillId="2" borderId="5" xfId="0" applyFont="1" applyFill="1" applyBorder="1" applyAlignment="1">
      <alignment horizontal="right" wrapText="1"/>
    </xf>
    <xf numFmtId="0" fontId="26" fillId="2" borderId="3" xfId="0" applyFont="1" applyFill="1" applyBorder="1" applyAlignment="1">
      <alignment horizontal="right" wrapText="1"/>
    </xf>
    <xf numFmtId="0" fontId="0" fillId="0" borderId="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5"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2" xfId="0" applyFont="1" applyFill="1" applyBorder="1" applyAlignment="1">
      <alignment horizontal="left" vertical="top" wrapText="1"/>
    </xf>
    <xf numFmtId="0" fontId="26" fillId="2" borderId="5" xfId="0" applyFont="1" applyFill="1" applyBorder="1" applyAlignment="1">
      <alignment horizontal="center"/>
    </xf>
    <xf numFmtId="0" fontId="26" fillId="2" borderId="25" xfId="0" applyFont="1" applyFill="1" applyBorder="1" applyAlignment="1">
      <alignment horizontal="center"/>
    </xf>
    <xf numFmtId="0" fontId="26" fillId="2" borderId="6" xfId="0" applyFont="1" applyFill="1" applyBorder="1" applyAlignment="1">
      <alignment horizontal="center"/>
    </xf>
    <xf numFmtId="0" fontId="19" fillId="2" borderId="5" xfId="0" applyFont="1" applyFill="1" applyBorder="1" applyAlignment="1">
      <alignment horizontal="center" wrapText="1"/>
    </xf>
    <xf numFmtId="0" fontId="19" fillId="2" borderId="25" xfId="0" applyFont="1" applyFill="1" applyBorder="1" applyAlignment="1">
      <alignment horizontal="center" wrapText="1"/>
    </xf>
    <xf numFmtId="0" fontId="19" fillId="2" borderId="6" xfId="0" applyFont="1" applyFill="1" applyBorder="1" applyAlignment="1">
      <alignment horizontal="center" wrapText="1"/>
    </xf>
    <xf numFmtId="0" fontId="26" fillId="2" borderId="34" xfId="0" applyFont="1" applyFill="1" applyBorder="1" applyAlignment="1">
      <alignment horizontal="center"/>
    </xf>
    <xf numFmtId="0" fontId="26" fillId="2" borderId="28" xfId="0" applyFont="1" applyFill="1" applyBorder="1" applyAlignment="1">
      <alignment horizontal="center"/>
    </xf>
    <xf numFmtId="0" fontId="26" fillId="2" borderId="29" xfId="0" applyFont="1" applyFill="1" applyBorder="1" applyAlignment="1">
      <alignment horizontal="center"/>
    </xf>
    <xf numFmtId="0" fontId="20" fillId="0" borderId="0" xfId="0" applyFont="1" applyAlignment="1">
      <alignment horizontal="center" vertical="center"/>
    </xf>
    <xf numFmtId="0" fontId="2"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24" xfId="0" applyFont="1" applyFill="1" applyBorder="1" applyAlignment="1">
      <alignment horizontal="center" vertical="center"/>
    </xf>
    <xf numFmtId="0" fontId="11" fillId="0" borderId="5" xfId="0" applyFont="1" applyBorder="1" applyAlignment="1">
      <alignment horizontal="center" wrapText="1"/>
    </xf>
    <xf numFmtId="0" fontId="16" fillId="0" borderId="26" xfId="0" applyFont="1" applyBorder="1"/>
    <xf numFmtId="0" fontId="11" fillId="0" borderId="5" xfId="0" applyFont="1" applyFill="1" applyBorder="1" applyAlignment="1">
      <alignment horizontal="center" wrapText="1"/>
    </xf>
    <xf numFmtId="0" fontId="11" fillId="0" borderId="26" xfId="0" applyFont="1" applyFill="1" applyBorder="1" applyAlignment="1">
      <alignment horizontal="center" wrapText="1"/>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11" fillId="0" borderId="26" xfId="0" applyFont="1" applyBorder="1" applyAlignment="1">
      <alignment horizontal="center" wrapText="1"/>
    </xf>
    <xf numFmtId="0" fontId="21" fillId="6" borderId="22" xfId="0" applyFont="1" applyFill="1" applyBorder="1" applyAlignment="1">
      <alignment horizontal="center" vertical="center"/>
    </xf>
    <xf numFmtId="0" fontId="9" fillId="6" borderId="27"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21"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63" xfId="0" applyFont="1" applyFill="1" applyBorder="1" applyAlignment="1">
      <alignment horizontal="center" vertical="center"/>
    </xf>
    <xf numFmtId="0" fontId="9" fillId="6" borderId="64" xfId="0" applyFont="1" applyFill="1" applyBorder="1" applyAlignment="1">
      <alignment horizontal="center" vertical="center"/>
    </xf>
    <xf numFmtId="0" fontId="9" fillId="6" borderId="65" xfId="0" applyFont="1" applyFill="1" applyBorder="1" applyAlignment="1">
      <alignment horizontal="center" vertical="center"/>
    </xf>
    <xf numFmtId="0" fontId="19" fillId="0" borderId="0" xfId="0" applyFont="1" applyAlignment="1">
      <alignment horizontal="left" wrapText="1"/>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5"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11" fillId="0" borderId="0" xfId="0" applyFont="1" applyAlignment="1">
      <alignment horizontal="left" wrapText="1"/>
    </xf>
    <xf numFmtId="0" fontId="5" fillId="0" borderId="0" xfId="0" applyFont="1" applyAlignment="1">
      <alignment horizontal="left"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center" wrapText="1"/>
    </xf>
    <xf numFmtId="0" fontId="6" fillId="0" borderId="38" xfId="0" applyFont="1" applyBorder="1" applyAlignment="1">
      <alignment horizontal="center" wrapText="1"/>
    </xf>
    <xf numFmtId="0" fontId="6" fillId="0" borderId="70" xfId="0" applyFont="1" applyBorder="1" applyAlignment="1">
      <alignment horizontal="center" wrapText="1"/>
    </xf>
    <xf numFmtId="0" fontId="6" fillId="0" borderId="71" xfId="0" applyFont="1" applyBorder="1" applyAlignment="1">
      <alignment horizontal="center" wrapText="1"/>
    </xf>
    <xf numFmtId="0" fontId="26" fillId="2" borderId="5" xfId="0" applyFont="1" applyFill="1" applyBorder="1" applyAlignment="1">
      <alignment horizontal="left"/>
    </xf>
    <xf numFmtId="0" fontId="26" fillId="2" borderId="25" xfId="0" applyFont="1" applyFill="1" applyBorder="1" applyAlignment="1">
      <alignment horizontal="left"/>
    </xf>
    <xf numFmtId="0" fontId="26" fillId="2" borderId="6" xfId="0" applyFont="1" applyFill="1" applyBorder="1" applyAlignment="1">
      <alignment horizontal="left"/>
    </xf>
    <xf numFmtId="0" fontId="21" fillId="6" borderId="59"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73" xfId="0" applyFont="1" applyFill="1" applyBorder="1" applyAlignment="1">
      <alignment horizontal="center" vertical="center"/>
    </xf>
    <xf numFmtId="0" fontId="9" fillId="6" borderId="47"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0" borderId="35" xfId="0" applyFont="1" applyBorder="1" applyAlignment="1">
      <alignment horizontal="left" wrapText="1"/>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4" xfId="0" applyFont="1" applyBorder="1" applyAlignment="1">
      <alignment horizontal="center" wrapText="1"/>
    </xf>
    <xf numFmtId="0" fontId="11" fillId="0" borderId="28" xfId="0" applyFont="1" applyBorder="1" applyAlignment="1">
      <alignment horizontal="center" wrapText="1"/>
    </xf>
    <xf numFmtId="0" fontId="11" fillId="0" borderId="74" xfId="0" applyFont="1" applyBorder="1" applyAlignment="1">
      <alignment horizontal="center" wrapText="1"/>
    </xf>
    <xf numFmtId="0" fontId="19" fillId="0" borderId="0" xfId="0" applyFont="1" applyFill="1" applyAlignment="1">
      <alignment horizontal="left" vertical="top" wrapText="1"/>
    </xf>
    <xf numFmtId="0" fontId="11" fillId="0" borderId="0" xfId="0" applyFont="1" applyFill="1" applyAlignment="1">
      <alignment horizontal="left" vertical="top" wrapText="1"/>
    </xf>
    <xf numFmtId="0" fontId="11" fillId="0" borderId="1" xfId="0" applyFont="1" applyBorder="1" applyAlignment="1">
      <alignment horizontal="center" wrapText="1"/>
    </xf>
    <xf numFmtId="0" fontId="6" fillId="0" borderId="42" xfId="0" applyFont="1" applyBorder="1" applyAlignment="1">
      <alignment horizontal="left" wrapText="1"/>
    </xf>
    <xf numFmtId="0" fontId="5" fillId="0" borderId="0" xfId="0" applyFont="1" applyAlignment="1">
      <alignment horizontal="left" vertical="top"/>
    </xf>
    <xf numFmtId="0" fontId="21" fillId="6" borderId="42" xfId="0" applyFont="1" applyFill="1" applyBorder="1" applyAlignment="1">
      <alignment horizontal="center" vertical="center"/>
    </xf>
    <xf numFmtId="0" fontId="21" fillId="6" borderId="43" xfId="0" applyFont="1" applyFill="1" applyBorder="1" applyAlignment="1">
      <alignment horizontal="center" vertical="center"/>
    </xf>
    <xf numFmtId="0" fontId="21"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2"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6" fillId="4" borderId="5" xfId="0" applyFont="1" applyFill="1" applyBorder="1" applyAlignment="1">
      <alignment horizontal="center" wrapText="1"/>
    </xf>
    <xf numFmtId="0" fontId="6" fillId="4" borderId="26" xfId="0" applyFont="1" applyFill="1" applyBorder="1" applyAlignment="1">
      <alignment horizontal="center" wrapText="1"/>
    </xf>
    <xf numFmtId="0" fontId="21" fillId="6" borderId="28"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6" fillId="0" borderId="5"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11" fillId="0" borderId="41" xfId="0" applyFont="1" applyFill="1" applyBorder="1" applyAlignment="1">
      <alignment horizontal="center" wrapText="1"/>
    </xf>
    <xf numFmtId="0" fontId="11" fillId="0" borderId="20" xfId="0" applyFont="1" applyFill="1" applyBorder="1" applyAlignment="1">
      <alignment horizontal="center" wrapText="1"/>
    </xf>
    <xf numFmtId="0" fontId="11" fillId="0" borderId="35" xfId="0" applyFont="1" applyBorder="1" applyAlignment="1">
      <alignment horizontal="left" wrapText="1"/>
    </xf>
    <xf numFmtId="0" fontId="11" fillId="0" borderId="19" xfId="0" applyFont="1" applyBorder="1" applyAlignment="1">
      <alignment horizontal="left" wrapText="1"/>
    </xf>
    <xf numFmtId="0" fontId="11" fillId="0" borderId="39" xfId="0" applyFont="1" applyBorder="1" applyAlignment="1">
      <alignment horizontal="center" wrapText="1"/>
    </xf>
    <xf numFmtId="0" fontId="11" fillId="0" borderId="18" xfId="0" applyFont="1" applyBorder="1" applyAlignment="1">
      <alignment horizontal="center" wrapText="1"/>
    </xf>
    <xf numFmtId="0" fontId="11" fillId="0" borderId="39" xfId="0" applyFont="1" applyFill="1" applyBorder="1" applyAlignment="1">
      <alignment horizontal="center" wrapText="1"/>
    </xf>
    <xf numFmtId="0" fontId="11" fillId="0" borderId="18" xfId="0" applyFont="1" applyFill="1" applyBorder="1" applyAlignment="1">
      <alignment horizontal="center" wrapText="1"/>
    </xf>
    <xf numFmtId="0" fontId="11" fillId="4" borderId="39" xfId="0" applyFont="1" applyFill="1" applyBorder="1" applyAlignment="1">
      <alignment horizontal="center" wrapText="1"/>
    </xf>
    <xf numFmtId="0" fontId="11" fillId="4" borderId="18" xfId="0" applyFont="1" applyFill="1" applyBorder="1" applyAlignment="1">
      <alignment horizontal="center" wrapText="1"/>
    </xf>
    <xf numFmtId="0" fontId="6" fillId="0" borderId="1" xfId="0" applyNumberFormat="1" applyFont="1" applyBorder="1" applyAlignment="1">
      <alignment horizontal="center" wrapText="1"/>
    </xf>
    <xf numFmtId="0" fontId="6" fillId="0" borderId="3" xfId="0" applyNumberFormat="1" applyFont="1" applyBorder="1" applyAlignment="1">
      <alignment horizontal="center" wrapText="1"/>
    </xf>
    <xf numFmtId="0" fontId="11" fillId="0" borderId="5" xfId="0" applyNumberFormat="1" applyFont="1" applyBorder="1" applyAlignment="1">
      <alignment horizontal="center" wrapText="1"/>
    </xf>
    <xf numFmtId="0" fontId="11" fillId="0" borderId="25" xfId="0" applyNumberFormat="1" applyFont="1" applyBorder="1" applyAlignment="1">
      <alignment horizontal="center" wrapText="1"/>
    </xf>
    <xf numFmtId="0" fontId="21"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9"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19" fillId="0" borderId="0" xfId="0" applyFont="1" applyFill="1" applyAlignment="1">
      <alignment horizontal="left" wrapText="1"/>
    </xf>
    <xf numFmtId="0" fontId="21" fillId="6" borderId="56" xfId="0" applyFont="1" applyFill="1" applyBorder="1" applyAlignment="1">
      <alignment horizontal="center" vertical="center" wrapText="1"/>
    </xf>
    <xf numFmtId="0" fontId="21" fillId="6" borderId="48"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11" fillId="0" borderId="33" xfId="0" applyFont="1" applyFill="1" applyBorder="1" applyAlignment="1">
      <alignment horizontal="center" wrapText="1"/>
    </xf>
    <xf numFmtId="0" fontId="11" fillId="0" borderId="9" xfId="0" applyFont="1" applyFill="1" applyBorder="1" applyAlignment="1">
      <alignment horizontal="center" wrapText="1"/>
    </xf>
    <xf numFmtId="0" fontId="11" fillId="0" borderId="16" xfId="0" applyFont="1" applyFill="1" applyBorder="1" applyAlignment="1">
      <alignment horizontal="center" wrapText="1"/>
    </xf>
    <xf numFmtId="0" fontId="11" fillId="0" borderId="7" xfId="0" applyFont="1" applyFill="1" applyBorder="1" applyAlignment="1">
      <alignment horizontal="center" wrapText="1"/>
    </xf>
    <xf numFmtId="0" fontId="11" fillId="0" borderId="14" xfId="0" applyFont="1" applyFill="1" applyBorder="1" applyAlignment="1">
      <alignment horizontal="center" wrapText="1"/>
    </xf>
    <xf numFmtId="0" fontId="26" fillId="0" borderId="62" xfId="0" applyFont="1" applyFill="1" applyBorder="1" applyAlignment="1">
      <alignment horizontal="center" wrapText="1"/>
    </xf>
    <xf numFmtId="0" fontId="26" fillId="0" borderId="55" xfId="0" applyFont="1" applyFill="1" applyBorder="1" applyAlignment="1">
      <alignment horizontal="center" wrapText="1"/>
    </xf>
    <xf numFmtId="0" fontId="7" fillId="2" borderId="26" xfId="0" applyFont="1" applyFill="1" applyBorder="1" applyAlignment="1">
      <alignment horizontal="center"/>
    </xf>
    <xf numFmtId="0" fontId="7" fillId="2" borderId="74" xfId="0" applyFont="1" applyFill="1" applyBorder="1" applyAlignment="1">
      <alignment horizontal="center"/>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19"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2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8" fillId="0" borderId="0" xfId="0" applyFont="1" applyFill="1" applyAlignment="1">
      <alignment horizontal="left" vertical="center" wrapText="1"/>
    </xf>
    <xf numFmtId="0" fontId="27" fillId="0" borderId="0" xfId="0" applyFont="1" applyFill="1" applyAlignment="1">
      <alignment horizontal="left" vertical="center" wrapText="1"/>
    </xf>
    <xf numFmtId="0" fontId="19"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2" fillId="6" borderId="27" xfId="0" applyFont="1" applyFill="1" applyBorder="1" applyAlignment="1">
      <alignment horizontal="center" vertical="center" wrapText="1"/>
    </xf>
    <xf numFmtId="0" fontId="5" fillId="0" borderId="0" xfId="0" applyFont="1" applyFill="1" applyAlignment="1">
      <alignment horizontal="left" wrapTex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7"/>
  <sheetViews>
    <sheetView zoomScaleNormal="100" workbookViewId="0">
      <selection sqref="A1:B1"/>
    </sheetView>
  </sheetViews>
  <sheetFormatPr defaultColWidth="9.140625" defaultRowHeight="15" x14ac:dyDescent="0.25"/>
  <cols>
    <col min="1" max="1" width="35.140625" style="83" customWidth="1"/>
    <col min="2" max="2" width="153.42578125" style="82" customWidth="1"/>
    <col min="3" max="16384" width="9.140625" style="54"/>
  </cols>
  <sheetData>
    <row r="1" spans="1:2" ht="45" customHeight="1" x14ac:dyDescent="0.25">
      <c r="A1" s="519" t="s">
        <v>415</v>
      </c>
      <c r="B1" s="520"/>
    </row>
    <row r="2" spans="1:2" ht="15" customHeight="1" x14ac:dyDescent="0.25">
      <c r="A2" s="282"/>
      <c r="B2" s="282"/>
    </row>
    <row r="3" spans="1:2" ht="20.100000000000001" customHeight="1" x14ac:dyDescent="0.25">
      <c r="A3" s="283" t="s">
        <v>105</v>
      </c>
      <c r="B3" s="281"/>
    </row>
    <row r="4" spans="1:2" ht="30" customHeight="1" x14ac:dyDescent="0.25">
      <c r="A4" s="521" t="s">
        <v>112</v>
      </c>
      <c r="B4" s="522"/>
    </row>
    <row r="5" spans="1:2" ht="30" customHeight="1" x14ac:dyDescent="0.25">
      <c r="A5" s="516" t="s">
        <v>106</v>
      </c>
      <c r="B5" s="517"/>
    </row>
    <row r="6" spans="1:2" ht="15" customHeight="1" x14ac:dyDescent="0.25">
      <c r="A6" s="516" t="s">
        <v>107</v>
      </c>
      <c r="B6" s="517"/>
    </row>
    <row r="7" spans="1:2" ht="30.75" customHeight="1" x14ac:dyDescent="0.25">
      <c r="A7" s="516" t="s">
        <v>416</v>
      </c>
      <c r="B7" s="517"/>
    </row>
    <row r="8" spans="1:2" ht="15" customHeight="1" x14ac:dyDescent="0.25">
      <c r="A8" s="516" t="s">
        <v>433</v>
      </c>
      <c r="B8" s="517"/>
    </row>
    <row r="9" spans="1:2" ht="15" customHeight="1" x14ac:dyDescent="0.25">
      <c r="A9" s="516" t="s">
        <v>418</v>
      </c>
      <c r="B9" s="517"/>
    </row>
    <row r="10" spans="1:2" ht="15" customHeight="1" x14ac:dyDescent="0.25">
      <c r="A10" s="518"/>
      <c r="B10" s="518"/>
    </row>
    <row r="11" spans="1:2" ht="18.75" x14ac:dyDescent="0.25">
      <c r="A11" s="200" t="s">
        <v>74</v>
      </c>
      <c r="B11" s="200" t="s">
        <v>75</v>
      </c>
    </row>
    <row r="12" spans="1:2" ht="49.5" customHeight="1" x14ac:dyDescent="0.25">
      <c r="A12" s="69" t="s">
        <v>376</v>
      </c>
      <c r="B12" s="80" t="s">
        <v>489</v>
      </c>
    </row>
    <row r="13" spans="1:2" ht="45" x14ac:dyDescent="0.25">
      <c r="A13" s="67" t="s">
        <v>377</v>
      </c>
      <c r="B13" s="68" t="s">
        <v>490</v>
      </c>
    </row>
    <row r="14" spans="1:2" ht="92.25" customHeight="1" x14ac:dyDescent="0.25">
      <c r="A14" s="69" t="s">
        <v>378</v>
      </c>
      <c r="B14" s="80" t="s">
        <v>429</v>
      </c>
    </row>
    <row r="15" spans="1:2" ht="105" x14ac:dyDescent="0.25">
      <c r="A15" s="67" t="s">
        <v>379</v>
      </c>
      <c r="B15" s="81" t="s">
        <v>491</v>
      </c>
    </row>
    <row r="16" spans="1:2" ht="60" x14ac:dyDescent="0.25">
      <c r="A16" s="69" t="s">
        <v>380</v>
      </c>
      <c r="B16" s="80" t="s">
        <v>492</v>
      </c>
    </row>
    <row r="17" spans="1:2" ht="45" x14ac:dyDescent="0.25">
      <c r="A17" s="67" t="s">
        <v>381</v>
      </c>
      <c r="B17" s="81" t="s">
        <v>493</v>
      </c>
    </row>
    <row r="18" spans="1:2" ht="45" x14ac:dyDescent="0.25">
      <c r="A18" s="69" t="s">
        <v>382</v>
      </c>
      <c r="B18" s="80" t="s">
        <v>494</v>
      </c>
    </row>
    <row r="19" spans="1:2" ht="45" x14ac:dyDescent="0.25">
      <c r="A19" s="67" t="s">
        <v>383</v>
      </c>
      <c r="B19" s="81" t="s">
        <v>495</v>
      </c>
    </row>
    <row r="20" spans="1:2" ht="63.75" customHeight="1" x14ac:dyDescent="0.25">
      <c r="A20" s="69" t="s">
        <v>384</v>
      </c>
      <c r="B20" s="80" t="s">
        <v>496</v>
      </c>
    </row>
    <row r="21" spans="1:2" ht="78" customHeight="1" x14ac:dyDescent="0.25">
      <c r="A21" s="67" t="s">
        <v>385</v>
      </c>
      <c r="B21" s="81" t="s">
        <v>460</v>
      </c>
    </row>
    <row r="22" spans="1:2" ht="60" x14ac:dyDescent="0.25">
      <c r="A22" s="69" t="s">
        <v>361</v>
      </c>
      <c r="B22" s="80" t="s">
        <v>430</v>
      </c>
    </row>
    <row r="23" spans="1:2" ht="75" x14ac:dyDescent="0.25">
      <c r="A23" s="67" t="s">
        <v>386</v>
      </c>
      <c r="B23" s="81" t="s">
        <v>497</v>
      </c>
    </row>
    <row r="24" spans="1:2" ht="165" x14ac:dyDescent="0.25">
      <c r="A24" s="69" t="s">
        <v>387</v>
      </c>
      <c r="B24" s="80" t="s">
        <v>498</v>
      </c>
    </row>
    <row r="25" spans="1:2" s="288" customFormat="1" ht="61.5" customHeight="1" x14ac:dyDescent="0.25">
      <c r="A25" s="67" t="s">
        <v>428</v>
      </c>
      <c r="B25" s="81" t="s">
        <v>449</v>
      </c>
    </row>
    <row r="26" spans="1:2" s="288" customFormat="1" ht="60" x14ac:dyDescent="0.25">
      <c r="A26" s="69" t="s">
        <v>501</v>
      </c>
      <c r="B26" s="80" t="s">
        <v>499</v>
      </c>
    </row>
    <row r="27" spans="1:2" ht="75" x14ac:dyDescent="0.25">
      <c r="A27" s="67" t="s">
        <v>417</v>
      </c>
      <c r="B27" s="81" t="s">
        <v>448</v>
      </c>
    </row>
    <row r="28" spans="1:2" ht="75" x14ac:dyDescent="0.25">
      <c r="A28" s="252" t="s">
        <v>411</v>
      </c>
      <c r="B28" s="80" t="s">
        <v>502</v>
      </c>
    </row>
    <row r="29" spans="1:2" s="288" customFormat="1" ht="47.25" customHeight="1" x14ac:dyDescent="0.25">
      <c r="A29" s="67" t="s">
        <v>444</v>
      </c>
      <c r="B29" s="81" t="s">
        <v>450</v>
      </c>
    </row>
    <row r="30" spans="1:2" ht="105" x14ac:dyDescent="0.25">
      <c r="A30" s="69" t="s">
        <v>412</v>
      </c>
      <c r="B30" s="80" t="s">
        <v>431</v>
      </c>
    </row>
    <row r="31" spans="1:2" ht="90" x14ac:dyDescent="0.25">
      <c r="A31" s="67" t="s">
        <v>390</v>
      </c>
      <c r="B31" s="81" t="s">
        <v>446</v>
      </c>
    </row>
    <row r="32" spans="1:2" ht="90" x14ac:dyDescent="0.25">
      <c r="A32" s="69" t="s">
        <v>391</v>
      </c>
      <c r="B32" s="80" t="s">
        <v>432</v>
      </c>
    </row>
    <row r="33" spans="1:2" ht="45" x14ac:dyDescent="0.25">
      <c r="A33" s="67" t="s">
        <v>447</v>
      </c>
      <c r="B33" s="81" t="s">
        <v>500</v>
      </c>
    </row>
    <row r="34" spans="1:2" ht="60" x14ac:dyDescent="0.25">
      <c r="A34" s="69" t="s">
        <v>392</v>
      </c>
      <c r="B34" s="80" t="s">
        <v>116</v>
      </c>
    </row>
    <row r="35" spans="1:2" ht="60" x14ac:dyDescent="0.25">
      <c r="A35" s="67" t="s">
        <v>393</v>
      </c>
      <c r="B35" s="81" t="s">
        <v>117</v>
      </c>
    </row>
    <row r="36" spans="1:2" ht="60" x14ac:dyDescent="0.25">
      <c r="A36" s="69" t="s">
        <v>427</v>
      </c>
      <c r="B36" s="80" t="s">
        <v>395</v>
      </c>
    </row>
    <row r="37" spans="1:2" ht="90" x14ac:dyDescent="0.25">
      <c r="A37" s="67" t="s">
        <v>394</v>
      </c>
      <c r="B37" s="81" t="s">
        <v>451</v>
      </c>
    </row>
    <row r="38" spans="1:2" ht="30" x14ac:dyDescent="0.25">
      <c r="A38" s="69" t="s">
        <v>388</v>
      </c>
      <c r="B38" s="80" t="s">
        <v>85</v>
      </c>
    </row>
    <row r="39" spans="1:2" ht="75" x14ac:dyDescent="0.25">
      <c r="A39" s="67" t="s">
        <v>389</v>
      </c>
      <c r="B39" s="81" t="s">
        <v>407</v>
      </c>
    </row>
    <row r="40" spans="1:2" x14ac:dyDescent="0.25">
      <c r="A40" s="54"/>
      <c r="B40" s="54"/>
    </row>
    <row r="41" spans="1:2" x14ac:dyDescent="0.25">
      <c r="A41" s="54"/>
      <c r="B41" s="54"/>
    </row>
    <row r="42" spans="1:2" x14ac:dyDescent="0.25">
      <c r="A42" s="54"/>
      <c r="B42" s="54"/>
    </row>
    <row r="43" spans="1:2" x14ac:dyDescent="0.25">
      <c r="A43" s="54"/>
      <c r="B43" s="54"/>
    </row>
    <row r="44" spans="1:2" x14ac:dyDescent="0.25">
      <c r="A44" s="54"/>
      <c r="B44" s="54"/>
    </row>
    <row r="45" spans="1:2" x14ac:dyDescent="0.25">
      <c r="A45" s="54"/>
      <c r="B45" s="54"/>
    </row>
    <row r="46" spans="1:2" x14ac:dyDescent="0.25">
      <c r="A46" s="54"/>
      <c r="B46" s="54"/>
    </row>
    <row r="47" spans="1:2" x14ac:dyDescent="0.25">
      <c r="A47" s="54"/>
      <c r="B47" s="54"/>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87"/>
  <sheetViews>
    <sheetView topLeftCell="A70" workbookViewId="0">
      <selection activeCell="A90" sqref="A90"/>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70" t="s">
        <v>618</v>
      </c>
      <c r="B1" s="571"/>
      <c r="C1" s="571"/>
      <c r="D1" s="571"/>
      <c r="E1" s="571"/>
      <c r="F1" s="571"/>
      <c r="G1" s="571"/>
      <c r="H1" s="571"/>
      <c r="I1" s="571"/>
      <c r="J1" s="571"/>
      <c r="K1" s="547"/>
    </row>
    <row r="2" spans="1:11" s="5" customFormat="1" ht="38.25" customHeight="1" x14ac:dyDescent="0.2">
      <c r="A2" s="14" t="s">
        <v>505</v>
      </c>
      <c r="B2" s="8"/>
      <c r="C2" s="549" t="s">
        <v>0</v>
      </c>
      <c r="D2" s="549"/>
      <c r="E2" s="549" t="s">
        <v>2</v>
      </c>
      <c r="F2" s="549"/>
      <c r="G2" s="549" t="s">
        <v>1</v>
      </c>
      <c r="H2" s="549"/>
      <c r="I2" s="559" t="s">
        <v>3</v>
      </c>
      <c r="J2" s="560"/>
      <c r="K2" s="41" t="s">
        <v>4</v>
      </c>
    </row>
    <row r="3" spans="1:11" s="5" customFormat="1" ht="13.5" customHeight="1" thickBot="1" x14ac:dyDescent="0.25">
      <c r="A3" s="40"/>
      <c r="B3" s="44"/>
      <c r="C3" s="45" t="s">
        <v>5</v>
      </c>
      <c r="D3" s="45" t="s">
        <v>6</v>
      </c>
      <c r="E3" s="45" t="s">
        <v>5</v>
      </c>
      <c r="F3" s="45" t="s">
        <v>6</v>
      </c>
      <c r="G3" s="45" t="s">
        <v>5</v>
      </c>
      <c r="H3" s="45" t="s">
        <v>6</v>
      </c>
      <c r="I3" s="113" t="s">
        <v>5</v>
      </c>
      <c r="J3" s="113" t="s">
        <v>6</v>
      </c>
      <c r="K3" s="38"/>
    </row>
    <row r="4" spans="1:11" s="6" customFormat="1" x14ac:dyDescent="0.2">
      <c r="A4" s="100" t="s">
        <v>508</v>
      </c>
      <c r="B4" s="43"/>
      <c r="C4" s="561"/>
      <c r="D4" s="562"/>
      <c r="E4" s="562"/>
      <c r="F4" s="562"/>
      <c r="G4" s="562"/>
      <c r="H4" s="562"/>
      <c r="I4" s="562"/>
      <c r="J4" s="562"/>
      <c r="K4" s="563"/>
    </row>
    <row r="5" spans="1:11" s="2" customFormat="1" x14ac:dyDescent="0.2">
      <c r="A5" s="315" t="s">
        <v>462</v>
      </c>
      <c r="B5" s="316" t="s">
        <v>461</v>
      </c>
      <c r="C5" s="567"/>
      <c r="D5" s="568"/>
      <c r="E5" s="568"/>
      <c r="F5" s="568"/>
      <c r="G5" s="568"/>
      <c r="H5" s="568"/>
      <c r="I5" s="568"/>
      <c r="J5" s="568"/>
      <c r="K5" s="569"/>
    </row>
    <row r="6" spans="1:11" x14ac:dyDescent="0.2">
      <c r="A6" s="163" t="s">
        <v>476</v>
      </c>
      <c r="B6" s="317" t="s">
        <v>463</v>
      </c>
      <c r="C6" s="10"/>
      <c r="D6" s="10"/>
      <c r="E6" s="10"/>
      <c r="F6" s="10"/>
      <c r="G6" s="10"/>
      <c r="H6" s="10"/>
      <c r="I6" s="109"/>
      <c r="J6" s="110"/>
      <c r="K6" s="18">
        <f>SUM(C6:J6)</f>
        <v>0</v>
      </c>
    </row>
    <row r="7" spans="1:11" x14ac:dyDescent="0.2">
      <c r="A7" s="163" t="s">
        <v>477</v>
      </c>
      <c r="B7" s="317" t="s">
        <v>464</v>
      </c>
      <c r="C7" s="10"/>
      <c r="D7" s="10"/>
      <c r="E7" s="10"/>
      <c r="F7" s="10"/>
      <c r="G7" s="10"/>
      <c r="H7" s="10"/>
      <c r="I7" s="109"/>
      <c r="J7" s="110"/>
      <c r="K7" s="18">
        <f t="shared" ref="K7:K16" si="0">SUM(C7:J7)</f>
        <v>0</v>
      </c>
    </row>
    <row r="8" spans="1:11" x14ac:dyDescent="0.2">
      <c r="A8" s="163" t="s">
        <v>478</v>
      </c>
      <c r="B8" s="317" t="s">
        <v>465</v>
      </c>
      <c r="C8" s="10"/>
      <c r="D8" s="10"/>
      <c r="E8" s="10"/>
      <c r="F8" s="10"/>
      <c r="G8" s="10"/>
      <c r="H8" s="10"/>
      <c r="I8" s="109"/>
      <c r="J8" s="110"/>
      <c r="K8" s="18">
        <f t="shared" si="0"/>
        <v>0</v>
      </c>
    </row>
    <row r="9" spans="1:11" x14ac:dyDescent="0.2">
      <c r="A9" s="163" t="s">
        <v>479</v>
      </c>
      <c r="B9" s="317" t="s">
        <v>466</v>
      </c>
      <c r="C9" s="10"/>
      <c r="D9" s="10"/>
      <c r="E9" s="10"/>
      <c r="F9" s="10"/>
      <c r="G9" s="10"/>
      <c r="H9" s="10"/>
      <c r="I9" s="109"/>
      <c r="J9" s="110"/>
      <c r="K9" s="18">
        <f t="shared" si="0"/>
        <v>0</v>
      </c>
    </row>
    <row r="10" spans="1:11" x14ac:dyDescent="0.2">
      <c r="A10" s="163" t="s">
        <v>480</v>
      </c>
      <c r="B10" s="317" t="s">
        <v>467</v>
      </c>
      <c r="C10" s="10"/>
      <c r="D10" s="10"/>
      <c r="E10" s="10"/>
      <c r="F10" s="10"/>
      <c r="G10" s="10"/>
      <c r="H10" s="10"/>
      <c r="I10" s="109"/>
      <c r="J10" s="110"/>
      <c r="K10" s="18">
        <f t="shared" si="0"/>
        <v>0</v>
      </c>
    </row>
    <row r="11" spans="1:11" x14ac:dyDescent="0.2">
      <c r="A11" s="163" t="s">
        <v>481</v>
      </c>
      <c r="B11" s="317" t="s">
        <v>468</v>
      </c>
      <c r="C11" s="10"/>
      <c r="D11" s="10"/>
      <c r="E11" s="10"/>
      <c r="F11" s="10"/>
      <c r="G11" s="10"/>
      <c r="H11" s="10"/>
      <c r="I11" s="109"/>
      <c r="J11" s="110"/>
      <c r="K11" s="18">
        <f t="shared" si="0"/>
        <v>0</v>
      </c>
    </row>
    <row r="12" spans="1:11" x14ac:dyDescent="0.2">
      <c r="A12" s="163" t="s">
        <v>475</v>
      </c>
      <c r="B12" s="317" t="s">
        <v>469</v>
      </c>
      <c r="C12" s="10"/>
      <c r="D12" s="10"/>
      <c r="E12" s="10"/>
      <c r="F12" s="10"/>
      <c r="G12" s="10"/>
      <c r="H12" s="10"/>
      <c r="I12" s="109"/>
      <c r="J12" s="110"/>
      <c r="K12" s="18">
        <f t="shared" si="0"/>
        <v>0</v>
      </c>
    </row>
    <row r="13" spans="1:11" x14ac:dyDescent="0.2">
      <c r="A13" s="163" t="s">
        <v>482</v>
      </c>
      <c r="B13" s="317" t="s">
        <v>470</v>
      </c>
      <c r="C13" s="10"/>
      <c r="D13" s="10"/>
      <c r="E13" s="10"/>
      <c r="F13" s="10"/>
      <c r="G13" s="10">
        <v>1</v>
      </c>
      <c r="H13" s="10">
        <v>0</v>
      </c>
      <c r="I13" s="109">
        <v>10</v>
      </c>
      <c r="J13" s="110">
        <v>7</v>
      </c>
      <c r="K13" s="18">
        <f t="shared" si="0"/>
        <v>18</v>
      </c>
    </row>
    <row r="14" spans="1:11" x14ac:dyDescent="0.2">
      <c r="A14" s="163" t="s">
        <v>483</v>
      </c>
      <c r="B14" s="317" t="s">
        <v>471</v>
      </c>
      <c r="C14" s="10"/>
      <c r="D14" s="10"/>
      <c r="E14" s="10"/>
      <c r="F14" s="10"/>
      <c r="G14" s="10"/>
      <c r="H14" s="10"/>
      <c r="I14" s="109"/>
      <c r="J14" s="110"/>
      <c r="K14" s="18">
        <f t="shared" si="0"/>
        <v>0</v>
      </c>
    </row>
    <row r="15" spans="1:11" x14ac:dyDescent="0.2">
      <c r="A15" s="163" t="s">
        <v>484</v>
      </c>
      <c r="B15" s="317" t="s">
        <v>472</v>
      </c>
      <c r="C15" s="10"/>
      <c r="D15" s="10"/>
      <c r="E15" s="10"/>
      <c r="F15" s="10"/>
      <c r="G15" s="10"/>
      <c r="H15" s="10"/>
      <c r="I15" s="109"/>
      <c r="J15" s="110"/>
      <c r="K15" s="18">
        <f t="shared" si="0"/>
        <v>0</v>
      </c>
    </row>
    <row r="16" spans="1:11" x14ac:dyDescent="0.2">
      <c r="A16" s="163" t="s">
        <v>474</v>
      </c>
      <c r="B16" s="317" t="s">
        <v>473</v>
      </c>
      <c r="C16" s="10"/>
      <c r="D16" s="10"/>
      <c r="E16" s="10"/>
      <c r="F16" s="10"/>
      <c r="G16" s="10"/>
      <c r="H16" s="10"/>
      <c r="I16" s="109"/>
      <c r="J16" s="110"/>
      <c r="K16" s="18">
        <f t="shared" si="0"/>
        <v>0</v>
      </c>
    </row>
    <row r="17" spans="1:11" x14ac:dyDescent="0.2">
      <c r="A17" s="318" t="s">
        <v>92</v>
      </c>
      <c r="B17" s="319" t="s">
        <v>93</v>
      </c>
      <c r="C17" s="13">
        <f>SUM(C6:C16)</f>
        <v>0</v>
      </c>
      <c r="D17" s="13">
        <f t="shared" ref="D17:J17" si="1">SUM(D6:D16)</f>
        <v>0</v>
      </c>
      <c r="E17" s="13">
        <f t="shared" si="1"/>
        <v>0</v>
      </c>
      <c r="F17" s="13">
        <f t="shared" si="1"/>
        <v>0</v>
      </c>
      <c r="G17" s="13">
        <f t="shared" si="1"/>
        <v>1</v>
      </c>
      <c r="H17" s="13">
        <f t="shared" si="1"/>
        <v>0</v>
      </c>
      <c r="I17" s="13">
        <f t="shared" si="1"/>
        <v>10</v>
      </c>
      <c r="J17" s="13">
        <f t="shared" si="1"/>
        <v>7</v>
      </c>
      <c r="K17" s="154">
        <f>SUM(K6:K16)</f>
        <v>18</v>
      </c>
    </row>
    <row r="18" spans="1:11" s="6" customFormat="1" x14ac:dyDescent="0.2">
      <c r="A18" s="166" t="s">
        <v>552</v>
      </c>
      <c r="B18" s="320"/>
      <c r="C18" s="564"/>
      <c r="D18" s="565"/>
      <c r="E18" s="565"/>
      <c r="F18" s="565"/>
      <c r="G18" s="565"/>
      <c r="H18" s="565"/>
      <c r="I18" s="565"/>
      <c r="J18" s="565"/>
      <c r="K18" s="566"/>
    </row>
    <row r="19" spans="1:11" s="2" customFormat="1" x14ac:dyDescent="0.2">
      <c r="A19" s="315" t="s">
        <v>462</v>
      </c>
      <c r="B19" s="316" t="s">
        <v>461</v>
      </c>
      <c r="C19" s="567"/>
      <c r="D19" s="568"/>
      <c r="E19" s="568"/>
      <c r="F19" s="568"/>
      <c r="G19" s="568"/>
      <c r="H19" s="568"/>
      <c r="I19" s="568"/>
      <c r="J19" s="568"/>
      <c r="K19" s="569"/>
    </row>
    <row r="20" spans="1:11" x14ac:dyDescent="0.2">
      <c r="A20" s="163" t="s">
        <v>476</v>
      </c>
      <c r="B20" s="317" t="s">
        <v>463</v>
      </c>
      <c r="C20" s="10"/>
      <c r="D20" s="10"/>
      <c r="E20" s="10"/>
      <c r="F20" s="10"/>
      <c r="G20" s="10"/>
      <c r="H20" s="10"/>
      <c r="I20" s="109"/>
      <c r="J20" s="110"/>
      <c r="K20" s="18">
        <f>SUM(C20:J20)</f>
        <v>0</v>
      </c>
    </row>
    <row r="21" spans="1:11" x14ac:dyDescent="0.2">
      <c r="A21" s="163" t="s">
        <v>477</v>
      </c>
      <c r="B21" s="317" t="s">
        <v>464</v>
      </c>
      <c r="C21" s="10"/>
      <c r="D21" s="10"/>
      <c r="E21" s="10"/>
      <c r="F21" s="10"/>
      <c r="G21" s="10"/>
      <c r="H21" s="10"/>
      <c r="I21" s="109"/>
      <c r="J21" s="110"/>
      <c r="K21" s="18">
        <f t="shared" ref="K21:K30" si="2">SUM(C21:J21)</f>
        <v>0</v>
      </c>
    </row>
    <row r="22" spans="1:11" x14ac:dyDescent="0.2">
      <c r="A22" s="163" t="s">
        <v>478</v>
      </c>
      <c r="B22" s="317" t="s">
        <v>465</v>
      </c>
      <c r="C22" s="10"/>
      <c r="D22" s="10"/>
      <c r="E22" s="10"/>
      <c r="F22" s="10"/>
      <c r="G22" s="10"/>
      <c r="H22" s="10"/>
      <c r="I22" s="109"/>
      <c r="J22" s="110"/>
      <c r="K22" s="18">
        <f t="shared" si="2"/>
        <v>0</v>
      </c>
    </row>
    <row r="23" spans="1:11" x14ac:dyDescent="0.2">
      <c r="A23" s="163" t="s">
        <v>479</v>
      </c>
      <c r="B23" s="317" t="s">
        <v>466</v>
      </c>
      <c r="C23" s="10"/>
      <c r="D23" s="10"/>
      <c r="E23" s="10"/>
      <c r="F23" s="10"/>
      <c r="G23" s="10">
        <v>5</v>
      </c>
      <c r="H23" s="10">
        <v>0</v>
      </c>
      <c r="I23" s="109">
        <v>3</v>
      </c>
      <c r="J23" s="110">
        <v>2</v>
      </c>
      <c r="K23" s="18">
        <f t="shared" si="2"/>
        <v>10</v>
      </c>
    </row>
    <row r="24" spans="1:11" x14ac:dyDescent="0.2">
      <c r="A24" s="163" t="s">
        <v>480</v>
      </c>
      <c r="B24" s="317" t="s">
        <v>467</v>
      </c>
      <c r="C24" s="10"/>
      <c r="D24" s="10"/>
      <c r="E24" s="10"/>
      <c r="F24" s="10"/>
      <c r="G24" s="10">
        <v>13</v>
      </c>
      <c r="H24" s="10">
        <v>0</v>
      </c>
      <c r="I24" s="109">
        <v>19</v>
      </c>
      <c r="J24" s="110">
        <v>15</v>
      </c>
      <c r="K24" s="18">
        <f t="shared" si="2"/>
        <v>47</v>
      </c>
    </row>
    <row r="25" spans="1:11" x14ac:dyDescent="0.2">
      <c r="A25" s="163" t="s">
        <v>481</v>
      </c>
      <c r="B25" s="317" t="s">
        <v>468</v>
      </c>
      <c r="C25" s="10"/>
      <c r="D25" s="10"/>
      <c r="E25" s="10"/>
      <c r="F25" s="10"/>
      <c r="G25" s="10"/>
      <c r="H25" s="10"/>
      <c r="I25" s="109"/>
      <c r="J25" s="110"/>
      <c r="K25" s="18">
        <f t="shared" si="2"/>
        <v>0</v>
      </c>
    </row>
    <row r="26" spans="1:11" x14ac:dyDescent="0.2">
      <c r="A26" s="163" t="s">
        <v>475</v>
      </c>
      <c r="B26" s="317" t="s">
        <v>469</v>
      </c>
      <c r="C26" s="10"/>
      <c r="D26" s="10"/>
      <c r="E26" s="10"/>
      <c r="F26" s="10"/>
      <c r="G26" s="10"/>
      <c r="H26" s="10"/>
      <c r="I26" s="109"/>
      <c r="J26" s="110"/>
      <c r="K26" s="18">
        <f t="shared" si="2"/>
        <v>0</v>
      </c>
    </row>
    <row r="27" spans="1:11" x14ac:dyDescent="0.2">
      <c r="A27" s="163" t="s">
        <v>482</v>
      </c>
      <c r="B27" s="317" t="s">
        <v>470</v>
      </c>
      <c r="C27" s="10"/>
      <c r="D27" s="10"/>
      <c r="E27" s="10"/>
      <c r="F27" s="10"/>
      <c r="G27" s="10"/>
      <c r="H27" s="10"/>
      <c r="I27" s="109"/>
      <c r="J27" s="110"/>
      <c r="K27" s="18">
        <f t="shared" si="2"/>
        <v>0</v>
      </c>
    </row>
    <row r="28" spans="1:11" x14ac:dyDescent="0.2">
      <c r="A28" s="163" t="s">
        <v>483</v>
      </c>
      <c r="B28" s="317" t="s">
        <v>471</v>
      </c>
      <c r="C28" s="10"/>
      <c r="D28" s="10"/>
      <c r="E28" s="10"/>
      <c r="F28" s="10"/>
      <c r="G28" s="10"/>
      <c r="H28" s="10"/>
      <c r="I28" s="109"/>
      <c r="J28" s="110"/>
      <c r="K28" s="18">
        <f t="shared" si="2"/>
        <v>0</v>
      </c>
    </row>
    <row r="29" spans="1:11" x14ac:dyDescent="0.2">
      <c r="A29" s="163" t="s">
        <v>484</v>
      </c>
      <c r="B29" s="317" t="s">
        <v>472</v>
      </c>
      <c r="C29" s="22"/>
      <c r="D29" s="22"/>
      <c r="E29" s="22"/>
      <c r="F29" s="22"/>
      <c r="G29" s="22"/>
      <c r="H29" s="22"/>
      <c r="I29" s="111"/>
      <c r="J29" s="112"/>
      <c r="K29" s="23">
        <f t="shared" si="2"/>
        <v>0</v>
      </c>
    </row>
    <row r="30" spans="1:11" x14ac:dyDescent="0.2">
      <c r="A30" s="163" t="s">
        <v>474</v>
      </c>
      <c r="B30" s="317" t="s">
        <v>473</v>
      </c>
      <c r="C30" s="22"/>
      <c r="D30" s="22"/>
      <c r="E30" s="22"/>
      <c r="F30" s="22"/>
      <c r="G30" s="22"/>
      <c r="H30" s="22"/>
      <c r="I30" s="111"/>
      <c r="J30" s="112"/>
      <c r="K30" s="23">
        <f t="shared" si="2"/>
        <v>0</v>
      </c>
    </row>
    <row r="31" spans="1:11" x14ac:dyDescent="0.2">
      <c r="A31" s="321" t="s">
        <v>92</v>
      </c>
      <c r="B31" s="322" t="s">
        <v>93</v>
      </c>
      <c r="C31" s="13">
        <f>SUM(C20:C30)</f>
        <v>0</v>
      </c>
      <c r="D31" s="13">
        <f t="shared" ref="D31:J31" si="3">SUM(D20:D30)</f>
        <v>0</v>
      </c>
      <c r="E31" s="13">
        <f t="shared" si="3"/>
        <v>0</v>
      </c>
      <c r="F31" s="13">
        <f t="shared" si="3"/>
        <v>0</v>
      </c>
      <c r="G31" s="13">
        <f t="shared" si="3"/>
        <v>18</v>
      </c>
      <c r="H31" s="13">
        <f t="shared" si="3"/>
        <v>0</v>
      </c>
      <c r="I31" s="13">
        <f t="shared" si="3"/>
        <v>22</v>
      </c>
      <c r="J31" s="13">
        <f t="shared" si="3"/>
        <v>17</v>
      </c>
      <c r="K31" s="158">
        <f>SUM(K20:K30)</f>
        <v>57</v>
      </c>
    </row>
    <row r="32" spans="1:11" x14ac:dyDescent="0.2">
      <c r="A32" s="166" t="s">
        <v>553</v>
      </c>
      <c r="B32" s="320"/>
      <c r="C32" s="564"/>
      <c r="D32" s="565"/>
      <c r="E32" s="565"/>
      <c r="F32" s="565"/>
      <c r="G32" s="565"/>
      <c r="H32" s="565"/>
      <c r="I32" s="565"/>
      <c r="J32" s="565"/>
      <c r="K32" s="566"/>
    </row>
    <row r="33" spans="1:11" x14ac:dyDescent="0.2">
      <c r="A33" s="315" t="s">
        <v>462</v>
      </c>
      <c r="B33" s="316" t="s">
        <v>461</v>
      </c>
      <c r="C33" s="567"/>
      <c r="D33" s="568"/>
      <c r="E33" s="568"/>
      <c r="F33" s="568"/>
      <c r="G33" s="568"/>
      <c r="H33" s="568"/>
      <c r="I33" s="568"/>
      <c r="J33" s="568"/>
      <c r="K33" s="569"/>
    </row>
    <row r="34" spans="1:11" x14ac:dyDescent="0.2">
      <c r="A34" s="163" t="s">
        <v>476</v>
      </c>
      <c r="B34" s="317" t="s">
        <v>463</v>
      </c>
      <c r="C34" s="10"/>
      <c r="D34" s="10"/>
      <c r="E34" s="10"/>
      <c r="F34" s="10"/>
      <c r="G34" s="10"/>
      <c r="H34" s="10"/>
      <c r="I34" s="109"/>
      <c r="J34" s="110"/>
      <c r="K34" s="18">
        <f>SUM(C34:J34)</f>
        <v>0</v>
      </c>
    </row>
    <row r="35" spans="1:11" x14ac:dyDescent="0.2">
      <c r="A35" s="163" t="s">
        <v>477</v>
      </c>
      <c r="B35" s="317" t="s">
        <v>464</v>
      </c>
      <c r="C35" s="10"/>
      <c r="D35" s="10"/>
      <c r="E35" s="10"/>
      <c r="F35" s="10"/>
      <c r="G35" s="10"/>
      <c r="H35" s="10"/>
      <c r="I35" s="109"/>
      <c r="J35" s="110"/>
      <c r="K35" s="18">
        <f t="shared" ref="K35:K44" si="4">SUM(C35:J35)</f>
        <v>0</v>
      </c>
    </row>
    <row r="36" spans="1:11" x14ac:dyDescent="0.2">
      <c r="A36" s="163" t="s">
        <v>478</v>
      </c>
      <c r="B36" s="317" t="s">
        <v>465</v>
      </c>
      <c r="C36" s="10"/>
      <c r="D36" s="10"/>
      <c r="E36" s="10"/>
      <c r="F36" s="10"/>
      <c r="G36" s="10"/>
      <c r="H36" s="10"/>
      <c r="I36" s="109">
        <v>5</v>
      </c>
      <c r="J36" s="110">
        <v>0</v>
      </c>
      <c r="K36" s="18">
        <f t="shared" si="4"/>
        <v>5</v>
      </c>
    </row>
    <row r="37" spans="1:11" x14ac:dyDescent="0.2">
      <c r="A37" s="163" t="s">
        <v>479</v>
      </c>
      <c r="B37" s="317" t="s">
        <v>466</v>
      </c>
      <c r="C37" s="10"/>
      <c r="D37" s="10"/>
      <c r="E37" s="10"/>
      <c r="F37" s="10"/>
      <c r="G37" s="10">
        <v>5</v>
      </c>
      <c r="H37" s="10">
        <v>0</v>
      </c>
      <c r="I37" s="109"/>
      <c r="J37" s="110"/>
      <c r="K37" s="18">
        <f t="shared" si="4"/>
        <v>5</v>
      </c>
    </row>
    <row r="38" spans="1:11" x14ac:dyDescent="0.2">
      <c r="A38" s="163" t="s">
        <v>480</v>
      </c>
      <c r="B38" s="317" t="s">
        <v>467</v>
      </c>
      <c r="C38" s="10"/>
      <c r="D38" s="10"/>
      <c r="E38" s="10"/>
      <c r="F38" s="10"/>
      <c r="G38" s="10"/>
      <c r="H38" s="10"/>
      <c r="I38" s="109"/>
      <c r="J38" s="110"/>
      <c r="K38" s="18">
        <f t="shared" si="4"/>
        <v>0</v>
      </c>
    </row>
    <row r="39" spans="1:11" x14ac:dyDescent="0.2">
      <c r="A39" s="163" t="s">
        <v>481</v>
      </c>
      <c r="B39" s="317" t="s">
        <v>468</v>
      </c>
      <c r="C39" s="10"/>
      <c r="D39" s="10"/>
      <c r="E39" s="10"/>
      <c r="F39" s="10"/>
      <c r="G39" s="10"/>
      <c r="H39" s="10"/>
      <c r="I39" s="109"/>
      <c r="J39" s="110"/>
      <c r="K39" s="18">
        <f t="shared" si="4"/>
        <v>0</v>
      </c>
    </row>
    <row r="40" spans="1:11" x14ac:dyDescent="0.2">
      <c r="A40" s="163" t="s">
        <v>475</v>
      </c>
      <c r="B40" s="317" t="s">
        <v>469</v>
      </c>
      <c r="C40" s="10"/>
      <c r="D40" s="10"/>
      <c r="E40" s="10"/>
      <c r="F40" s="10"/>
      <c r="G40" s="10"/>
      <c r="H40" s="10"/>
      <c r="I40" s="109"/>
      <c r="J40" s="110"/>
      <c r="K40" s="18">
        <f t="shared" si="4"/>
        <v>0</v>
      </c>
    </row>
    <row r="41" spans="1:11" x14ac:dyDescent="0.2">
      <c r="A41" s="163" t="s">
        <v>482</v>
      </c>
      <c r="B41" s="317" t="s">
        <v>470</v>
      </c>
      <c r="C41" s="10"/>
      <c r="D41" s="10"/>
      <c r="E41" s="10"/>
      <c r="F41" s="10"/>
      <c r="G41" s="10"/>
      <c r="H41" s="10"/>
      <c r="I41" s="109"/>
      <c r="J41" s="110"/>
      <c r="K41" s="18">
        <f t="shared" si="4"/>
        <v>0</v>
      </c>
    </row>
    <row r="42" spans="1:11" x14ac:dyDescent="0.2">
      <c r="A42" s="163" t="s">
        <v>483</v>
      </c>
      <c r="B42" s="317" t="s">
        <v>471</v>
      </c>
      <c r="C42" s="10"/>
      <c r="D42" s="10"/>
      <c r="E42" s="10"/>
      <c r="F42" s="10"/>
      <c r="G42" s="10"/>
      <c r="H42" s="10"/>
      <c r="I42" s="109"/>
      <c r="J42" s="110"/>
      <c r="K42" s="18">
        <f t="shared" si="4"/>
        <v>0</v>
      </c>
    </row>
    <row r="43" spans="1:11" x14ac:dyDescent="0.2">
      <c r="A43" s="163" t="s">
        <v>484</v>
      </c>
      <c r="B43" s="317" t="s">
        <v>472</v>
      </c>
      <c r="C43" s="22"/>
      <c r="D43" s="22"/>
      <c r="E43" s="22"/>
      <c r="F43" s="22"/>
      <c r="G43" s="22"/>
      <c r="H43" s="22"/>
      <c r="I43" s="111"/>
      <c r="J43" s="112"/>
      <c r="K43" s="23">
        <f t="shared" si="4"/>
        <v>0</v>
      </c>
    </row>
    <row r="44" spans="1:11" x14ac:dyDescent="0.2">
      <c r="A44" s="163" t="s">
        <v>474</v>
      </c>
      <c r="B44" s="317" t="s">
        <v>473</v>
      </c>
      <c r="C44" s="22"/>
      <c r="D44" s="22"/>
      <c r="E44" s="22"/>
      <c r="F44" s="22"/>
      <c r="G44" s="22"/>
      <c r="H44" s="22"/>
      <c r="I44" s="111"/>
      <c r="J44" s="112"/>
      <c r="K44" s="23">
        <f t="shared" si="4"/>
        <v>0</v>
      </c>
    </row>
    <row r="45" spans="1:11" x14ac:dyDescent="0.2">
      <c r="A45" s="321" t="s">
        <v>92</v>
      </c>
      <c r="B45" s="322" t="s">
        <v>93</v>
      </c>
      <c r="C45" s="13">
        <f>SUM(C34:C44)</f>
        <v>0</v>
      </c>
      <c r="D45" s="13">
        <f t="shared" ref="D45:J45" si="5">SUM(D34:D44)</f>
        <v>0</v>
      </c>
      <c r="E45" s="13">
        <f t="shared" si="5"/>
        <v>0</v>
      </c>
      <c r="F45" s="13">
        <f t="shared" si="5"/>
        <v>0</v>
      </c>
      <c r="G45" s="13">
        <f t="shared" si="5"/>
        <v>5</v>
      </c>
      <c r="H45" s="13">
        <f t="shared" si="5"/>
        <v>0</v>
      </c>
      <c r="I45" s="13">
        <f t="shared" si="5"/>
        <v>5</v>
      </c>
      <c r="J45" s="13">
        <f t="shared" si="5"/>
        <v>0</v>
      </c>
      <c r="K45" s="158">
        <f>SUM(K34:K44)</f>
        <v>10</v>
      </c>
    </row>
    <row r="46" spans="1:11" x14ac:dyDescent="0.2">
      <c r="A46" s="166" t="s">
        <v>554</v>
      </c>
      <c r="B46" s="320"/>
      <c r="C46" s="564"/>
      <c r="D46" s="565"/>
      <c r="E46" s="565"/>
      <c r="F46" s="565"/>
      <c r="G46" s="565"/>
      <c r="H46" s="565"/>
      <c r="I46" s="565"/>
      <c r="J46" s="565"/>
      <c r="K46" s="566"/>
    </row>
    <row r="47" spans="1:11" x14ac:dyDescent="0.2">
      <c r="A47" s="315" t="s">
        <v>462</v>
      </c>
      <c r="B47" s="316" t="s">
        <v>461</v>
      </c>
      <c r="C47" s="567"/>
      <c r="D47" s="568"/>
      <c r="E47" s="568"/>
      <c r="F47" s="568"/>
      <c r="G47" s="568"/>
      <c r="H47" s="568"/>
      <c r="I47" s="568"/>
      <c r="J47" s="568"/>
      <c r="K47" s="569"/>
    </row>
    <row r="48" spans="1:11" x14ac:dyDescent="0.2">
      <c r="A48" s="163" t="s">
        <v>476</v>
      </c>
      <c r="B48" s="317" t="s">
        <v>463</v>
      </c>
      <c r="C48" s="10"/>
      <c r="D48" s="10"/>
      <c r="E48" s="10"/>
      <c r="F48" s="10"/>
      <c r="G48" s="10"/>
      <c r="H48" s="10"/>
      <c r="I48" s="109"/>
      <c r="J48" s="110"/>
      <c r="K48" s="18">
        <f>SUM(C48:J48)</f>
        <v>0</v>
      </c>
    </row>
    <row r="49" spans="1:11" x14ac:dyDescent="0.2">
      <c r="A49" s="163" t="s">
        <v>477</v>
      </c>
      <c r="B49" s="317" t="s">
        <v>464</v>
      </c>
      <c r="C49" s="10"/>
      <c r="D49" s="10"/>
      <c r="E49" s="10"/>
      <c r="F49" s="10"/>
      <c r="G49" s="10"/>
      <c r="H49" s="10"/>
      <c r="I49" s="109"/>
      <c r="J49" s="110"/>
      <c r="K49" s="18">
        <f t="shared" ref="K49:K58" si="6">SUM(C49:J49)</f>
        <v>0</v>
      </c>
    </row>
    <row r="50" spans="1:11" x14ac:dyDescent="0.2">
      <c r="A50" s="163" t="s">
        <v>478</v>
      </c>
      <c r="B50" s="317" t="s">
        <v>465</v>
      </c>
      <c r="C50" s="10"/>
      <c r="D50" s="10"/>
      <c r="E50" s="10"/>
      <c r="F50" s="10"/>
      <c r="G50" s="10"/>
      <c r="H50" s="10"/>
      <c r="I50" s="109"/>
      <c r="J50" s="110"/>
      <c r="K50" s="18">
        <f t="shared" si="6"/>
        <v>0</v>
      </c>
    </row>
    <row r="51" spans="1:11" x14ac:dyDescent="0.2">
      <c r="A51" s="163" t="s">
        <v>479</v>
      </c>
      <c r="B51" s="317" t="s">
        <v>466</v>
      </c>
      <c r="C51" s="10"/>
      <c r="D51" s="10"/>
      <c r="E51" s="10"/>
      <c r="F51" s="10"/>
      <c r="G51" s="10"/>
      <c r="H51" s="10"/>
      <c r="I51" s="109"/>
      <c r="J51" s="110"/>
      <c r="K51" s="18">
        <f t="shared" si="6"/>
        <v>0</v>
      </c>
    </row>
    <row r="52" spans="1:11" x14ac:dyDescent="0.2">
      <c r="A52" s="163" t="s">
        <v>480</v>
      </c>
      <c r="B52" s="317" t="s">
        <v>467</v>
      </c>
      <c r="C52" s="10"/>
      <c r="D52" s="10"/>
      <c r="E52" s="10"/>
      <c r="F52" s="10"/>
      <c r="G52" s="10"/>
      <c r="H52" s="10"/>
      <c r="I52" s="109"/>
      <c r="J52" s="110"/>
      <c r="K52" s="18">
        <f t="shared" si="6"/>
        <v>0</v>
      </c>
    </row>
    <row r="53" spans="1:11" x14ac:dyDescent="0.2">
      <c r="A53" s="163" t="s">
        <v>481</v>
      </c>
      <c r="B53" s="317" t="s">
        <v>468</v>
      </c>
      <c r="C53" s="10"/>
      <c r="D53" s="10"/>
      <c r="E53" s="10"/>
      <c r="F53" s="10"/>
      <c r="G53" s="10"/>
      <c r="H53" s="10"/>
      <c r="I53" s="109"/>
      <c r="J53" s="110"/>
      <c r="K53" s="18">
        <f t="shared" si="6"/>
        <v>0</v>
      </c>
    </row>
    <row r="54" spans="1:11" x14ac:dyDescent="0.2">
      <c r="A54" s="163" t="s">
        <v>475</v>
      </c>
      <c r="B54" s="317" t="s">
        <v>469</v>
      </c>
      <c r="C54" s="10">
        <v>1</v>
      </c>
      <c r="D54" s="10">
        <v>0</v>
      </c>
      <c r="E54" s="10"/>
      <c r="F54" s="10"/>
      <c r="G54" s="10">
        <v>13</v>
      </c>
      <c r="H54" s="10">
        <v>0</v>
      </c>
      <c r="I54" s="109"/>
      <c r="J54" s="110"/>
      <c r="K54" s="18">
        <f t="shared" si="6"/>
        <v>14</v>
      </c>
    </row>
    <row r="55" spans="1:11" x14ac:dyDescent="0.2">
      <c r="A55" s="163" t="s">
        <v>482</v>
      </c>
      <c r="B55" s="317" t="s">
        <v>470</v>
      </c>
      <c r="C55" s="10"/>
      <c r="D55" s="10"/>
      <c r="E55" s="10"/>
      <c r="F55" s="10"/>
      <c r="G55" s="10"/>
      <c r="H55" s="10"/>
      <c r="I55" s="109">
        <v>9</v>
      </c>
      <c r="J55" s="110">
        <v>5</v>
      </c>
      <c r="K55" s="18">
        <f t="shared" si="6"/>
        <v>14</v>
      </c>
    </row>
    <row r="56" spans="1:11" x14ac:dyDescent="0.2">
      <c r="A56" s="163" t="s">
        <v>483</v>
      </c>
      <c r="B56" s="317" t="s">
        <v>471</v>
      </c>
      <c r="C56" s="10"/>
      <c r="D56" s="10"/>
      <c r="E56" s="10"/>
      <c r="F56" s="10"/>
      <c r="G56" s="10"/>
      <c r="H56" s="10"/>
      <c r="I56" s="109"/>
      <c r="J56" s="110"/>
      <c r="K56" s="18">
        <f t="shared" si="6"/>
        <v>0</v>
      </c>
    </row>
    <row r="57" spans="1:11" x14ac:dyDescent="0.2">
      <c r="A57" s="163" t="s">
        <v>484</v>
      </c>
      <c r="B57" s="317" t="s">
        <v>472</v>
      </c>
      <c r="C57" s="22"/>
      <c r="D57" s="22"/>
      <c r="E57" s="22"/>
      <c r="F57" s="22"/>
      <c r="G57" s="22"/>
      <c r="H57" s="22"/>
      <c r="I57" s="111"/>
      <c r="J57" s="112"/>
      <c r="K57" s="23">
        <f t="shared" si="6"/>
        <v>0</v>
      </c>
    </row>
    <row r="58" spans="1:11" x14ac:dyDescent="0.2">
      <c r="A58" s="163" t="s">
        <v>474</v>
      </c>
      <c r="B58" s="317" t="s">
        <v>473</v>
      </c>
      <c r="C58" s="22"/>
      <c r="D58" s="22"/>
      <c r="E58" s="22"/>
      <c r="F58" s="22"/>
      <c r="G58" s="22"/>
      <c r="H58" s="22"/>
      <c r="I58" s="111"/>
      <c r="J58" s="112"/>
      <c r="K58" s="23">
        <f t="shared" si="6"/>
        <v>0</v>
      </c>
    </row>
    <row r="59" spans="1:11" x14ac:dyDescent="0.2">
      <c r="A59" s="321" t="s">
        <v>92</v>
      </c>
      <c r="B59" s="322" t="s">
        <v>93</v>
      </c>
      <c r="C59" s="13">
        <f>SUM(C48:C58)</f>
        <v>1</v>
      </c>
      <c r="D59" s="13">
        <f t="shared" ref="D59:J59" si="7">SUM(D48:D58)</f>
        <v>0</v>
      </c>
      <c r="E59" s="13">
        <f t="shared" si="7"/>
        <v>0</v>
      </c>
      <c r="F59" s="13">
        <f t="shared" si="7"/>
        <v>0</v>
      </c>
      <c r="G59" s="13">
        <f t="shared" si="7"/>
        <v>13</v>
      </c>
      <c r="H59" s="13">
        <f t="shared" si="7"/>
        <v>0</v>
      </c>
      <c r="I59" s="13">
        <f t="shared" si="7"/>
        <v>9</v>
      </c>
      <c r="J59" s="13">
        <f t="shared" si="7"/>
        <v>5</v>
      </c>
      <c r="K59" s="158">
        <f>SUM(K48:K58)</f>
        <v>28</v>
      </c>
    </row>
    <row r="60" spans="1:11" x14ac:dyDescent="0.2">
      <c r="A60" s="166" t="s">
        <v>600</v>
      </c>
      <c r="B60" s="320"/>
      <c r="C60" s="564"/>
      <c r="D60" s="565"/>
      <c r="E60" s="565"/>
      <c r="F60" s="565"/>
      <c r="G60" s="565"/>
      <c r="H60" s="565"/>
      <c r="I60" s="565"/>
      <c r="J60" s="565"/>
      <c r="K60" s="566"/>
    </row>
    <row r="61" spans="1:11" x14ac:dyDescent="0.2">
      <c r="A61" s="315" t="s">
        <v>462</v>
      </c>
      <c r="B61" s="316" t="s">
        <v>461</v>
      </c>
      <c r="C61" s="567"/>
      <c r="D61" s="568"/>
      <c r="E61" s="568"/>
      <c r="F61" s="568"/>
      <c r="G61" s="568"/>
      <c r="H61" s="568"/>
      <c r="I61" s="568"/>
      <c r="J61" s="568"/>
      <c r="K61" s="569"/>
    </row>
    <row r="62" spans="1:11" x14ac:dyDescent="0.2">
      <c r="A62" s="163" t="s">
        <v>476</v>
      </c>
      <c r="B62" s="317" t="s">
        <v>463</v>
      </c>
      <c r="C62" s="10"/>
      <c r="D62" s="10"/>
      <c r="E62" s="10"/>
      <c r="F62" s="10"/>
      <c r="G62" s="10"/>
      <c r="H62" s="10"/>
      <c r="I62" s="109"/>
      <c r="J62" s="110"/>
      <c r="K62" s="18">
        <f>SUM(C62:J62)</f>
        <v>0</v>
      </c>
    </row>
    <row r="63" spans="1:11" x14ac:dyDescent="0.2">
      <c r="A63" s="163" t="s">
        <v>477</v>
      </c>
      <c r="B63" s="317" t="s">
        <v>464</v>
      </c>
      <c r="C63" s="10"/>
      <c r="D63" s="10"/>
      <c r="E63" s="10"/>
      <c r="F63" s="10"/>
      <c r="G63" s="10"/>
      <c r="H63" s="10"/>
      <c r="I63" s="109"/>
      <c r="J63" s="110"/>
      <c r="K63" s="18">
        <f t="shared" ref="K63:K72" si="8">SUM(C63:J63)</f>
        <v>0</v>
      </c>
    </row>
    <row r="64" spans="1:11" x14ac:dyDescent="0.2">
      <c r="A64" s="163" t="s">
        <v>478</v>
      </c>
      <c r="B64" s="317" t="s">
        <v>465</v>
      </c>
      <c r="C64" s="10"/>
      <c r="D64" s="10"/>
      <c r="E64" s="10"/>
      <c r="F64" s="10"/>
      <c r="G64" s="10"/>
      <c r="H64" s="10"/>
      <c r="I64" s="109"/>
      <c r="J64" s="110"/>
      <c r="K64" s="18">
        <f t="shared" si="8"/>
        <v>0</v>
      </c>
    </row>
    <row r="65" spans="1:11" x14ac:dyDescent="0.2">
      <c r="A65" s="163" t="s">
        <v>479</v>
      </c>
      <c r="B65" s="317" t="s">
        <v>466</v>
      </c>
      <c r="C65" s="10"/>
      <c r="D65" s="10"/>
      <c r="E65" s="10"/>
      <c r="F65" s="10"/>
      <c r="G65" s="10"/>
      <c r="H65" s="10"/>
      <c r="I65" s="109"/>
      <c r="J65" s="110"/>
      <c r="K65" s="18">
        <f t="shared" si="8"/>
        <v>0</v>
      </c>
    </row>
    <row r="66" spans="1:11" x14ac:dyDescent="0.2">
      <c r="A66" s="163" t="s">
        <v>480</v>
      </c>
      <c r="B66" s="317" t="s">
        <v>467</v>
      </c>
      <c r="C66" s="10"/>
      <c r="D66" s="10"/>
      <c r="E66" s="10"/>
      <c r="F66" s="10"/>
      <c r="G66" s="10"/>
      <c r="H66" s="10"/>
      <c r="I66" s="109"/>
      <c r="J66" s="110"/>
      <c r="K66" s="18">
        <f t="shared" si="8"/>
        <v>0</v>
      </c>
    </row>
    <row r="67" spans="1:11" x14ac:dyDescent="0.2">
      <c r="A67" s="163" t="s">
        <v>481</v>
      </c>
      <c r="B67" s="317" t="s">
        <v>468</v>
      </c>
      <c r="C67" s="10"/>
      <c r="D67" s="10"/>
      <c r="E67" s="10"/>
      <c r="F67" s="10"/>
      <c r="G67" s="10"/>
      <c r="H67" s="10"/>
      <c r="I67" s="109"/>
      <c r="J67" s="110"/>
      <c r="K67" s="18">
        <f t="shared" si="8"/>
        <v>0</v>
      </c>
    </row>
    <row r="68" spans="1:11" x14ac:dyDescent="0.2">
      <c r="A68" s="163" t="s">
        <v>475</v>
      </c>
      <c r="B68" s="317" t="s">
        <v>469</v>
      </c>
      <c r="C68" s="10"/>
      <c r="D68" s="10"/>
      <c r="E68" s="10"/>
      <c r="F68" s="10"/>
      <c r="G68" s="10"/>
      <c r="H68" s="10"/>
      <c r="I68" s="109"/>
      <c r="J68" s="110"/>
      <c r="K68" s="18">
        <f t="shared" si="8"/>
        <v>0</v>
      </c>
    </row>
    <row r="69" spans="1:11" x14ac:dyDescent="0.2">
      <c r="A69" s="163" t="s">
        <v>482</v>
      </c>
      <c r="B69" s="317" t="s">
        <v>470</v>
      </c>
      <c r="C69" s="10"/>
      <c r="D69" s="10"/>
      <c r="E69" s="10"/>
      <c r="F69" s="10"/>
      <c r="G69" s="10"/>
      <c r="H69" s="10"/>
      <c r="I69" s="109">
        <v>11</v>
      </c>
      <c r="J69" s="110">
        <v>1</v>
      </c>
      <c r="K69" s="18">
        <f t="shared" si="8"/>
        <v>12</v>
      </c>
    </row>
    <row r="70" spans="1:11" x14ac:dyDescent="0.2">
      <c r="A70" s="163" t="s">
        <v>483</v>
      </c>
      <c r="B70" s="317" t="s">
        <v>471</v>
      </c>
      <c r="C70" s="10"/>
      <c r="D70" s="10"/>
      <c r="E70" s="10"/>
      <c r="F70" s="10"/>
      <c r="G70" s="10"/>
      <c r="H70" s="10"/>
      <c r="I70" s="109"/>
      <c r="J70" s="110"/>
      <c r="K70" s="18">
        <f t="shared" si="8"/>
        <v>0</v>
      </c>
    </row>
    <row r="71" spans="1:11" x14ac:dyDescent="0.2">
      <c r="A71" s="163" t="s">
        <v>484</v>
      </c>
      <c r="B71" s="317" t="s">
        <v>472</v>
      </c>
      <c r="C71" s="22"/>
      <c r="D71" s="22"/>
      <c r="E71" s="22"/>
      <c r="F71" s="22"/>
      <c r="G71" s="22"/>
      <c r="H71" s="22"/>
      <c r="I71" s="111"/>
      <c r="J71" s="112"/>
      <c r="K71" s="23">
        <f t="shared" si="8"/>
        <v>0</v>
      </c>
    </row>
    <row r="72" spans="1:11" x14ac:dyDescent="0.2">
      <c r="A72" s="163" t="s">
        <v>474</v>
      </c>
      <c r="B72" s="317" t="s">
        <v>473</v>
      </c>
      <c r="C72" s="22"/>
      <c r="D72" s="22"/>
      <c r="E72" s="22"/>
      <c r="F72" s="22"/>
      <c r="G72" s="22"/>
      <c r="H72" s="22"/>
      <c r="I72" s="111"/>
      <c r="J72" s="112"/>
      <c r="K72" s="23">
        <f t="shared" si="8"/>
        <v>0</v>
      </c>
    </row>
    <row r="73" spans="1:11" x14ac:dyDescent="0.2">
      <c r="A73" s="321" t="s">
        <v>92</v>
      </c>
      <c r="B73" s="322" t="s">
        <v>93</v>
      </c>
      <c r="C73" s="13">
        <f>SUM(C62:C72)</f>
        <v>0</v>
      </c>
      <c r="D73" s="13">
        <f t="shared" ref="D73:J73" si="9">SUM(D62:D72)</f>
        <v>0</v>
      </c>
      <c r="E73" s="13">
        <f t="shared" si="9"/>
        <v>0</v>
      </c>
      <c r="F73" s="13">
        <f t="shared" si="9"/>
        <v>0</v>
      </c>
      <c r="G73" s="13">
        <f t="shared" si="9"/>
        <v>0</v>
      </c>
      <c r="H73" s="13">
        <f t="shared" si="9"/>
        <v>0</v>
      </c>
      <c r="I73" s="13">
        <f t="shared" si="9"/>
        <v>11</v>
      </c>
      <c r="J73" s="13">
        <f t="shared" si="9"/>
        <v>1</v>
      </c>
      <c r="K73" s="158">
        <f>SUM(K62:K72)</f>
        <v>12</v>
      </c>
    </row>
    <row r="74" spans="1:11" x14ac:dyDescent="0.2">
      <c r="A74" s="166" t="s">
        <v>505</v>
      </c>
      <c r="B74" s="320"/>
      <c r="C74" s="564"/>
      <c r="D74" s="565"/>
      <c r="E74" s="565"/>
      <c r="F74" s="565"/>
      <c r="G74" s="565"/>
      <c r="H74" s="565"/>
      <c r="I74" s="565"/>
      <c r="J74" s="565"/>
      <c r="K74" s="566"/>
    </row>
    <row r="75" spans="1:11" x14ac:dyDescent="0.2">
      <c r="A75" s="315" t="s">
        <v>462</v>
      </c>
      <c r="B75" s="316" t="s">
        <v>461</v>
      </c>
      <c r="C75" s="567"/>
      <c r="D75" s="568"/>
      <c r="E75" s="568"/>
      <c r="F75" s="568"/>
      <c r="G75" s="568"/>
      <c r="H75" s="568"/>
      <c r="I75" s="568"/>
      <c r="J75" s="568"/>
      <c r="K75" s="569"/>
    </row>
    <row r="76" spans="1:11" x14ac:dyDescent="0.2">
      <c r="A76" s="163" t="s">
        <v>476</v>
      </c>
      <c r="B76" s="317" t="s">
        <v>463</v>
      </c>
      <c r="C76" s="143">
        <f t="shared" ref="C76:J80" si="10">SUM(C6,C20,C34,C48,C62)</f>
        <v>0</v>
      </c>
      <c r="D76" s="143">
        <f t="shared" si="10"/>
        <v>0</v>
      </c>
      <c r="E76" s="143">
        <f t="shared" si="10"/>
        <v>0</v>
      </c>
      <c r="F76" s="143">
        <f t="shared" si="10"/>
        <v>0</v>
      </c>
      <c r="G76" s="143">
        <f t="shared" si="10"/>
        <v>0</v>
      </c>
      <c r="H76" s="143">
        <f t="shared" si="10"/>
        <v>0</v>
      </c>
      <c r="I76" s="143">
        <f t="shared" si="10"/>
        <v>0</v>
      </c>
      <c r="J76" s="143">
        <f t="shared" si="10"/>
        <v>0</v>
      </c>
      <c r="K76" s="142">
        <f>SUM(C76:J76)</f>
        <v>0</v>
      </c>
    </row>
    <row r="77" spans="1:11" x14ac:dyDescent="0.2">
      <c r="A77" s="163" t="s">
        <v>477</v>
      </c>
      <c r="B77" s="317" t="s">
        <v>464</v>
      </c>
      <c r="C77" s="143">
        <f t="shared" si="10"/>
        <v>0</v>
      </c>
      <c r="D77" s="143">
        <f t="shared" si="10"/>
        <v>0</v>
      </c>
      <c r="E77" s="143">
        <f t="shared" si="10"/>
        <v>0</v>
      </c>
      <c r="F77" s="143">
        <f t="shared" si="10"/>
        <v>0</v>
      </c>
      <c r="G77" s="143">
        <f t="shared" si="10"/>
        <v>0</v>
      </c>
      <c r="H77" s="143">
        <f t="shared" si="10"/>
        <v>0</v>
      </c>
      <c r="I77" s="143">
        <f t="shared" si="10"/>
        <v>0</v>
      </c>
      <c r="J77" s="143">
        <f t="shared" si="10"/>
        <v>0</v>
      </c>
      <c r="K77" s="142">
        <f t="shared" ref="K77:K84" si="11">SUM(C77:J77)</f>
        <v>0</v>
      </c>
    </row>
    <row r="78" spans="1:11" x14ac:dyDescent="0.2">
      <c r="A78" s="163" t="s">
        <v>478</v>
      </c>
      <c r="B78" s="317" t="s">
        <v>465</v>
      </c>
      <c r="C78" s="143">
        <f t="shared" si="10"/>
        <v>0</v>
      </c>
      <c r="D78" s="143">
        <f t="shared" si="10"/>
        <v>0</v>
      </c>
      <c r="E78" s="143">
        <f t="shared" si="10"/>
        <v>0</v>
      </c>
      <c r="F78" s="143">
        <f t="shared" si="10"/>
        <v>0</v>
      </c>
      <c r="G78" s="143">
        <f t="shared" si="10"/>
        <v>0</v>
      </c>
      <c r="H78" s="143">
        <f t="shared" si="10"/>
        <v>0</v>
      </c>
      <c r="I78" s="143">
        <f t="shared" si="10"/>
        <v>5</v>
      </c>
      <c r="J78" s="143">
        <f t="shared" si="10"/>
        <v>0</v>
      </c>
      <c r="K78" s="142">
        <f t="shared" si="11"/>
        <v>5</v>
      </c>
    </row>
    <row r="79" spans="1:11" x14ac:dyDescent="0.2">
      <c r="A79" s="163" t="s">
        <v>479</v>
      </c>
      <c r="B79" s="317" t="s">
        <v>466</v>
      </c>
      <c r="C79" s="143">
        <f t="shared" si="10"/>
        <v>0</v>
      </c>
      <c r="D79" s="143">
        <f t="shared" si="10"/>
        <v>0</v>
      </c>
      <c r="E79" s="143">
        <f t="shared" si="10"/>
        <v>0</v>
      </c>
      <c r="F79" s="143">
        <f t="shared" si="10"/>
        <v>0</v>
      </c>
      <c r="G79" s="143">
        <f t="shared" si="10"/>
        <v>10</v>
      </c>
      <c r="H79" s="143">
        <f t="shared" si="10"/>
        <v>0</v>
      </c>
      <c r="I79" s="143">
        <f t="shared" si="10"/>
        <v>3</v>
      </c>
      <c r="J79" s="143">
        <f t="shared" si="10"/>
        <v>2</v>
      </c>
      <c r="K79" s="142">
        <f t="shared" si="11"/>
        <v>15</v>
      </c>
    </row>
    <row r="80" spans="1:11" x14ac:dyDescent="0.2">
      <c r="A80" s="163" t="s">
        <v>480</v>
      </c>
      <c r="B80" s="317" t="s">
        <v>467</v>
      </c>
      <c r="C80" s="143">
        <f t="shared" si="10"/>
        <v>0</v>
      </c>
      <c r="D80" s="143">
        <f t="shared" si="10"/>
        <v>0</v>
      </c>
      <c r="E80" s="143">
        <f t="shared" si="10"/>
        <v>0</v>
      </c>
      <c r="F80" s="143">
        <f t="shared" si="10"/>
        <v>0</v>
      </c>
      <c r="G80" s="143">
        <f t="shared" si="10"/>
        <v>13</v>
      </c>
      <c r="H80" s="143">
        <f t="shared" si="10"/>
        <v>0</v>
      </c>
      <c r="I80" s="143">
        <f t="shared" si="10"/>
        <v>19</v>
      </c>
      <c r="J80" s="143">
        <f t="shared" si="10"/>
        <v>15</v>
      </c>
      <c r="K80" s="142">
        <f t="shared" si="11"/>
        <v>47</v>
      </c>
    </row>
    <row r="81" spans="1:11" x14ac:dyDescent="0.2">
      <c r="A81" s="163" t="s">
        <v>481</v>
      </c>
      <c r="B81" s="317" t="s">
        <v>468</v>
      </c>
      <c r="C81" s="143">
        <f t="shared" ref="C81:J82" si="12">SUM(C11,C25,C39,C53,C67,)</f>
        <v>0</v>
      </c>
      <c r="D81" s="143">
        <f t="shared" si="12"/>
        <v>0</v>
      </c>
      <c r="E81" s="143">
        <f t="shared" si="12"/>
        <v>0</v>
      </c>
      <c r="F81" s="143">
        <f t="shared" si="12"/>
        <v>0</v>
      </c>
      <c r="G81" s="143">
        <f t="shared" si="12"/>
        <v>0</v>
      </c>
      <c r="H81" s="143">
        <f t="shared" si="12"/>
        <v>0</v>
      </c>
      <c r="I81" s="143">
        <f t="shared" si="12"/>
        <v>0</v>
      </c>
      <c r="J81" s="143">
        <f t="shared" si="12"/>
        <v>0</v>
      </c>
      <c r="K81" s="142">
        <f t="shared" si="11"/>
        <v>0</v>
      </c>
    </row>
    <row r="82" spans="1:11" x14ac:dyDescent="0.2">
      <c r="A82" s="163" t="s">
        <v>475</v>
      </c>
      <c r="B82" s="317" t="s">
        <v>469</v>
      </c>
      <c r="C82" s="143">
        <f t="shared" si="12"/>
        <v>1</v>
      </c>
      <c r="D82" s="143">
        <f t="shared" si="12"/>
        <v>0</v>
      </c>
      <c r="E82" s="143">
        <f t="shared" si="12"/>
        <v>0</v>
      </c>
      <c r="F82" s="143">
        <f t="shared" si="12"/>
        <v>0</v>
      </c>
      <c r="G82" s="143">
        <f t="shared" si="12"/>
        <v>13</v>
      </c>
      <c r="H82" s="143">
        <f t="shared" si="12"/>
        <v>0</v>
      </c>
      <c r="I82" s="143">
        <f t="shared" si="12"/>
        <v>0</v>
      </c>
      <c r="J82" s="143">
        <f t="shared" si="12"/>
        <v>0</v>
      </c>
      <c r="K82" s="142">
        <f t="shared" si="11"/>
        <v>14</v>
      </c>
    </row>
    <row r="83" spans="1:11" x14ac:dyDescent="0.2">
      <c r="A83" s="163" t="s">
        <v>482</v>
      </c>
      <c r="B83" s="317" t="s">
        <v>470</v>
      </c>
      <c r="C83" s="143">
        <f t="shared" ref="C83:J84" si="13">SUM(C13,C27,C41,C55,C69)</f>
        <v>0</v>
      </c>
      <c r="D83" s="143">
        <f t="shared" si="13"/>
        <v>0</v>
      </c>
      <c r="E83" s="143">
        <f t="shared" si="13"/>
        <v>0</v>
      </c>
      <c r="F83" s="143">
        <f t="shared" si="13"/>
        <v>0</v>
      </c>
      <c r="G83" s="143">
        <f t="shared" si="13"/>
        <v>1</v>
      </c>
      <c r="H83" s="143">
        <f t="shared" si="13"/>
        <v>0</v>
      </c>
      <c r="I83" s="143">
        <f t="shared" si="13"/>
        <v>30</v>
      </c>
      <c r="J83" s="143">
        <f t="shared" si="13"/>
        <v>13</v>
      </c>
      <c r="K83" s="142">
        <f t="shared" si="11"/>
        <v>44</v>
      </c>
    </row>
    <row r="84" spans="1:11" x14ac:dyDescent="0.2">
      <c r="A84" s="163" t="s">
        <v>483</v>
      </c>
      <c r="B84" s="317" t="s">
        <v>471</v>
      </c>
      <c r="C84" s="143">
        <f t="shared" si="13"/>
        <v>0</v>
      </c>
      <c r="D84" s="143">
        <f t="shared" si="13"/>
        <v>0</v>
      </c>
      <c r="E84" s="143">
        <f t="shared" si="13"/>
        <v>0</v>
      </c>
      <c r="F84" s="143">
        <f t="shared" si="13"/>
        <v>0</v>
      </c>
      <c r="G84" s="143">
        <f t="shared" si="13"/>
        <v>0</v>
      </c>
      <c r="H84" s="143">
        <f t="shared" si="13"/>
        <v>0</v>
      </c>
      <c r="I84" s="143">
        <f t="shared" si="13"/>
        <v>0</v>
      </c>
      <c r="J84" s="143">
        <f t="shared" si="13"/>
        <v>0</v>
      </c>
      <c r="K84" s="142">
        <f t="shared" si="11"/>
        <v>0</v>
      </c>
    </row>
    <row r="85" spans="1:11" x14ac:dyDescent="0.2">
      <c r="A85" s="163" t="s">
        <v>484</v>
      </c>
      <c r="B85" s="317" t="s">
        <v>472</v>
      </c>
      <c r="C85" s="143">
        <f t="shared" ref="C85:J85" si="14">SUM(C15,C29)</f>
        <v>0</v>
      </c>
      <c r="D85" s="143">
        <f t="shared" si="14"/>
        <v>0</v>
      </c>
      <c r="E85" s="143">
        <f t="shared" si="14"/>
        <v>0</v>
      </c>
      <c r="F85" s="143">
        <f t="shared" si="14"/>
        <v>0</v>
      </c>
      <c r="G85" s="143">
        <f t="shared" si="14"/>
        <v>0</v>
      </c>
      <c r="H85" s="143">
        <f t="shared" si="14"/>
        <v>0</v>
      </c>
      <c r="I85" s="143">
        <f t="shared" si="14"/>
        <v>0</v>
      </c>
      <c r="J85" s="143">
        <f t="shared" si="14"/>
        <v>0</v>
      </c>
      <c r="K85" s="142">
        <f t="shared" ref="K85:K86" si="15">SUM(C85:J85)</f>
        <v>0</v>
      </c>
    </row>
    <row r="86" spans="1:11" ht="13.5" thickBot="1" x14ac:dyDescent="0.25">
      <c r="A86" s="163" t="s">
        <v>474</v>
      </c>
      <c r="B86" s="317" t="s">
        <v>473</v>
      </c>
      <c r="C86" s="301">
        <f t="shared" ref="C86:J87" si="16">SUM(C16,C30,C44,C58,C72)</f>
        <v>0</v>
      </c>
      <c r="D86" s="301">
        <f t="shared" si="16"/>
        <v>0</v>
      </c>
      <c r="E86" s="301">
        <f t="shared" si="16"/>
        <v>0</v>
      </c>
      <c r="F86" s="301">
        <f t="shared" si="16"/>
        <v>0</v>
      </c>
      <c r="G86" s="301">
        <f t="shared" si="16"/>
        <v>0</v>
      </c>
      <c r="H86" s="301">
        <f t="shared" si="16"/>
        <v>0</v>
      </c>
      <c r="I86" s="301">
        <f t="shared" si="16"/>
        <v>0</v>
      </c>
      <c r="J86" s="301">
        <f t="shared" si="16"/>
        <v>0</v>
      </c>
      <c r="K86" s="276">
        <f t="shared" si="15"/>
        <v>0</v>
      </c>
    </row>
    <row r="87" spans="1:11" ht="13.5" thickBot="1" x14ac:dyDescent="0.25">
      <c r="A87" s="93" t="s">
        <v>559</v>
      </c>
      <c r="B87" s="153" t="s">
        <v>93</v>
      </c>
      <c r="C87" s="94">
        <f>SUM(C17,C31,C45,C59,C73)</f>
        <v>1</v>
      </c>
      <c r="D87" s="94">
        <f t="shared" si="16"/>
        <v>0</v>
      </c>
      <c r="E87" s="94">
        <f t="shared" si="16"/>
        <v>0</v>
      </c>
      <c r="F87" s="94">
        <f t="shared" si="16"/>
        <v>0</v>
      </c>
      <c r="G87" s="94">
        <f t="shared" si="16"/>
        <v>37</v>
      </c>
      <c r="H87" s="94">
        <f t="shared" si="16"/>
        <v>0</v>
      </c>
      <c r="I87" s="94">
        <f t="shared" si="16"/>
        <v>57</v>
      </c>
      <c r="J87" s="94">
        <f t="shared" si="16"/>
        <v>30</v>
      </c>
      <c r="K87" s="95">
        <f>SUM(K76:K86)</f>
        <v>125</v>
      </c>
    </row>
  </sheetData>
  <mergeCells count="17">
    <mergeCell ref="C33:K33"/>
    <mergeCell ref="C46:K46"/>
    <mergeCell ref="C4:K4"/>
    <mergeCell ref="C5:K5"/>
    <mergeCell ref="C18:K18"/>
    <mergeCell ref="C19:K19"/>
    <mergeCell ref="C32:K32"/>
    <mergeCell ref="A1:K1"/>
    <mergeCell ref="C2:D2"/>
    <mergeCell ref="E2:F2"/>
    <mergeCell ref="G2:H2"/>
    <mergeCell ref="I2:J2"/>
    <mergeCell ref="C47:K47"/>
    <mergeCell ref="C60:K60"/>
    <mergeCell ref="C61:K61"/>
    <mergeCell ref="C74:K74"/>
    <mergeCell ref="C75:K75"/>
  </mergeCell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F15" sqref="F15"/>
    </sheetView>
  </sheetViews>
  <sheetFormatPr defaultRowHeight="15" x14ac:dyDescent="0.25"/>
  <cols>
    <col min="1" max="1" width="22.7109375" customWidth="1"/>
  </cols>
  <sheetData>
    <row r="1" spans="1:14" ht="30" customHeight="1" thickBot="1" x14ac:dyDescent="0.3">
      <c r="A1" s="572" t="s">
        <v>385</v>
      </c>
      <c r="B1" s="573"/>
      <c r="C1" s="573"/>
      <c r="D1" s="573"/>
      <c r="E1" s="573"/>
      <c r="F1" s="573"/>
      <c r="G1" s="573"/>
      <c r="H1" s="573"/>
      <c r="I1" s="573"/>
      <c r="J1" s="573"/>
      <c r="K1" s="573"/>
      <c r="L1" s="573"/>
      <c r="M1" s="573"/>
      <c r="N1" s="574"/>
    </row>
    <row r="2" spans="1:14" ht="15" customHeight="1" x14ac:dyDescent="0.25">
      <c r="A2" s="66" t="s">
        <v>505</v>
      </c>
      <c r="B2" s="576" t="s">
        <v>0</v>
      </c>
      <c r="C2" s="576"/>
      <c r="D2" s="576"/>
      <c r="E2" s="576" t="s">
        <v>2</v>
      </c>
      <c r="F2" s="576"/>
      <c r="G2" s="576"/>
      <c r="H2" s="576" t="s">
        <v>1</v>
      </c>
      <c r="I2" s="576"/>
      <c r="J2" s="576"/>
      <c r="K2" s="576" t="s">
        <v>97</v>
      </c>
      <c r="L2" s="576"/>
      <c r="M2" s="576"/>
      <c r="N2" s="577" t="s">
        <v>4</v>
      </c>
    </row>
    <row r="3" spans="1:14" ht="15" customHeight="1" x14ac:dyDescent="0.25">
      <c r="A3" s="14"/>
      <c r="B3" s="491" t="s">
        <v>5</v>
      </c>
      <c r="C3" s="491" t="s">
        <v>6</v>
      </c>
      <c r="D3" s="491" t="s">
        <v>4</v>
      </c>
      <c r="E3" s="491" t="s">
        <v>5</v>
      </c>
      <c r="F3" s="491" t="s">
        <v>6</v>
      </c>
      <c r="G3" s="491" t="s">
        <v>4</v>
      </c>
      <c r="H3" s="491" t="s">
        <v>5</v>
      </c>
      <c r="I3" s="491" t="s">
        <v>6</v>
      </c>
      <c r="J3" s="491" t="s">
        <v>4</v>
      </c>
      <c r="K3" s="491" t="s">
        <v>5</v>
      </c>
      <c r="L3" s="491" t="s">
        <v>6</v>
      </c>
      <c r="M3" s="491" t="s">
        <v>4</v>
      </c>
      <c r="N3" s="578"/>
    </row>
    <row r="4" spans="1:14" ht="15" customHeight="1" x14ac:dyDescent="0.25">
      <c r="A4" s="100" t="s">
        <v>508</v>
      </c>
      <c r="B4" s="261">
        <v>0.71</v>
      </c>
      <c r="C4" s="261">
        <v>0.72</v>
      </c>
      <c r="D4" s="261">
        <v>0.71</v>
      </c>
      <c r="E4" s="261">
        <v>0</v>
      </c>
      <c r="F4" s="261">
        <v>0</v>
      </c>
      <c r="G4" s="261">
        <v>0</v>
      </c>
      <c r="H4" s="261">
        <v>0.28999999999999998</v>
      </c>
      <c r="I4" s="261">
        <v>0.46</v>
      </c>
      <c r="J4" s="261">
        <v>0.38</v>
      </c>
      <c r="K4" s="261">
        <v>0</v>
      </c>
      <c r="L4" s="261">
        <v>0.11</v>
      </c>
      <c r="M4" s="261">
        <v>0.06</v>
      </c>
      <c r="N4" s="262">
        <v>0.61</v>
      </c>
    </row>
    <row r="5" spans="1:14" ht="27" customHeight="1" x14ac:dyDescent="0.25">
      <c r="A5" s="398" t="s">
        <v>552</v>
      </c>
      <c r="B5" s="261">
        <v>0.36</v>
      </c>
      <c r="C5" s="261">
        <v>0.5</v>
      </c>
      <c r="D5" s="261">
        <v>0.4</v>
      </c>
      <c r="E5" s="261">
        <v>0</v>
      </c>
      <c r="F5" s="261">
        <v>0</v>
      </c>
      <c r="G5" s="261">
        <v>0</v>
      </c>
      <c r="H5" s="261">
        <v>0.24</v>
      </c>
      <c r="I5" s="261">
        <v>0.53</v>
      </c>
      <c r="J5" s="261">
        <v>0.43</v>
      </c>
      <c r="K5" s="261">
        <v>0.23</v>
      </c>
      <c r="L5" s="261">
        <v>0.1</v>
      </c>
      <c r="M5" s="261">
        <v>0.14000000000000001</v>
      </c>
      <c r="N5" s="262">
        <v>0.41</v>
      </c>
    </row>
    <row r="6" spans="1:14" ht="27" customHeight="1" x14ac:dyDescent="0.25">
      <c r="A6" s="100" t="s">
        <v>553</v>
      </c>
      <c r="B6" s="261">
        <v>0.12</v>
      </c>
      <c r="C6" s="261">
        <v>0.26</v>
      </c>
      <c r="D6" s="261">
        <v>0.15</v>
      </c>
      <c r="E6" s="261">
        <v>0</v>
      </c>
      <c r="F6" s="261">
        <v>0</v>
      </c>
      <c r="G6" s="261">
        <v>0</v>
      </c>
      <c r="H6" s="261">
        <v>0.09</v>
      </c>
      <c r="I6" s="261">
        <v>0.1</v>
      </c>
      <c r="J6" s="261">
        <v>0.1</v>
      </c>
      <c r="K6" s="261">
        <v>0</v>
      </c>
      <c r="L6" s="261">
        <v>0.08</v>
      </c>
      <c r="M6" s="261">
        <v>0.05</v>
      </c>
      <c r="N6" s="262">
        <v>0.13</v>
      </c>
    </row>
    <row r="7" spans="1:14" ht="27" customHeight="1" x14ac:dyDescent="0.25">
      <c r="A7" s="100" t="s">
        <v>554</v>
      </c>
      <c r="B7" s="261">
        <v>0.56999999999999995</v>
      </c>
      <c r="C7" s="261">
        <v>0.69</v>
      </c>
      <c r="D7" s="261">
        <v>0.61</v>
      </c>
      <c r="E7" s="261">
        <v>0</v>
      </c>
      <c r="F7" s="261">
        <v>0</v>
      </c>
      <c r="G7" s="261">
        <v>0</v>
      </c>
      <c r="H7" s="261">
        <v>0.31</v>
      </c>
      <c r="I7" s="261">
        <v>0.26</v>
      </c>
      <c r="J7" s="261">
        <v>0.27</v>
      </c>
      <c r="K7" s="261">
        <v>0.25</v>
      </c>
      <c r="L7" s="261">
        <v>0.37</v>
      </c>
      <c r="M7" s="261">
        <v>0.34</v>
      </c>
      <c r="N7" s="262">
        <v>0.49</v>
      </c>
    </row>
    <row r="8" spans="1:14" ht="15" customHeight="1" x14ac:dyDescent="0.25">
      <c r="A8" s="100" t="s">
        <v>555</v>
      </c>
      <c r="B8" s="261">
        <v>0.34</v>
      </c>
      <c r="C8" s="261">
        <v>0.26</v>
      </c>
      <c r="D8" s="261">
        <v>0.31</v>
      </c>
      <c r="E8" s="261">
        <v>0.24</v>
      </c>
      <c r="F8" s="261">
        <v>0</v>
      </c>
      <c r="G8" s="261">
        <v>0.24</v>
      </c>
      <c r="H8" s="261">
        <v>0.21</v>
      </c>
      <c r="I8" s="261">
        <v>0.23</v>
      </c>
      <c r="J8" s="261">
        <v>0.22</v>
      </c>
      <c r="K8" s="261">
        <v>0</v>
      </c>
      <c r="L8" s="261">
        <v>0</v>
      </c>
      <c r="M8" s="261">
        <v>0</v>
      </c>
      <c r="N8" s="262">
        <v>0.28999999999999998</v>
      </c>
    </row>
    <row r="9" spans="1:14" ht="27" customHeight="1" x14ac:dyDescent="0.25">
      <c r="A9" s="100" t="s">
        <v>556</v>
      </c>
      <c r="B9" s="261">
        <v>0.57999999999999996</v>
      </c>
      <c r="C9" s="261">
        <v>0.64</v>
      </c>
      <c r="D9" s="261">
        <v>0.61</v>
      </c>
      <c r="E9" s="261">
        <v>0</v>
      </c>
      <c r="F9" s="261">
        <v>0</v>
      </c>
      <c r="G9" s="261">
        <v>0</v>
      </c>
      <c r="H9" s="261">
        <v>0.24</v>
      </c>
      <c r="I9" s="261">
        <v>0</v>
      </c>
      <c r="J9" s="261">
        <v>0.24</v>
      </c>
      <c r="K9" s="261">
        <v>0</v>
      </c>
      <c r="L9" s="261">
        <v>0</v>
      </c>
      <c r="M9" s="261">
        <v>0</v>
      </c>
      <c r="N9" s="262">
        <v>0.56000000000000005</v>
      </c>
    </row>
    <row r="10" spans="1:14" ht="15" customHeight="1" x14ac:dyDescent="0.25">
      <c r="A10" s="100" t="s">
        <v>600</v>
      </c>
      <c r="B10" s="261">
        <v>0</v>
      </c>
      <c r="C10" s="261">
        <v>0</v>
      </c>
      <c r="D10" s="261">
        <v>0</v>
      </c>
      <c r="E10" s="261">
        <v>0</v>
      </c>
      <c r="F10" s="261">
        <v>0</v>
      </c>
      <c r="G10" s="261">
        <v>0</v>
      </c>
      <c r="H10" s="261">
        <v>0</v>
      </c>
      <c r="I10" s="261">
        <v>0</v>
      </c>
      <c r="J10" s="261">
        <v>0</v>
      </c>
      <c r="K10" s="261">
        <v>0.13</v>
      </c>
      <c r="L10" s="261">
        <v>0</v>
      </c>
      <c r="M10" s="261">
        <v>0.11</v>
      </c>
      <c r="N10" s="262">
        <v>0.11</v>
      </c>
    </row>
    <row r="11" spans="1:14" ht="15.75" thickBot="1" x14ac:dyDescent="0.3">
      <c r="A11" s="256" t="s">
        <v>559</v>
      </c>
      <c r="B11" s="263">
        <v>0.48</v>
      </c>
      <c r="C11" s="263">
        <v>0.54</v>
      </c>
      <c r="D11" s="263">
        <v>0.5</v>
      </c>
      <c r="E11" s="263">
        <v>0.24</v>
      </c>
      <c r="F11" s="263">
        <v>0</v>
      </c>
      <c r="G11" s="263">
        <v>0.24</v>
      </c>
      <c r="H11" s="263">
        <v>0.23</v>
      </c>
      <c r="I11" s="263">
        <v>0.4</v>
      </c>
      <c r="J11" s="263">
        <v>0.32</v>
      </c>
      <c r="K11" s="263">
        <v>0.11</v>
      </c>
      <c r="L11" s="263">
        <v>0.18</v>
      </c>
      <c r="M11" s="263">
        <v>0.15</v>
      </c>
      <c r="N11" s="260">
        <v>0.43</v>
      </c>
    </row>
    <row r="12" spans="1:14" x14ac:dyDescent="0.25">
      <c r="A12" s="4" t="s">
        <v>561</v>
      </c>
      <c r="B12" s="156"/>
      <c r="C12" s="156"/>
      <c r="D12" s="156"/>
      <c r="E12" s="156"/>
      <c r="F12" s="156"/>
      <c r="G12" s="156"/>
      <c r="H12" s="156"/>
      <c r="I12" s="156"/>
      <c r="J12" s="156"/>
      <c r="K12" s="156"/>
      <c r="L12" s="156"/>
      <c r="M12" s="156"/>
      <c r="N12" s="156"/>
    </row>
    <row r="13" spans="1:14" x14ac:dyDescent="0.25">
      <c r="A13" s="579" t="s">
        <v>561</v>
      </c>
      <c r="B13" s="579"/>
      <c r="C13" s="579"/>
      <c r="D13" s="579"/>
      <c r="E13" s="579"/>
      <c r="F13" s="579"/>
      <c r="G13" s="579"/>
      <c r="H13" s="579"/>
      <c r="I13" s="579"/>
      <c r="J13" s="579"/>
      <c r="K13" s="579"/>
      <c r="L13" s="579"/>
      <c r="M13" s="579"/>
      <c r="N13" s="579"/>
    </row>
    <row r="14" spans="1:14" x14ac:dyDescent="0.25">
      <c r="A14" s="156"/>
      <c r="B14" s="156"/>
      <c r="C14" s="156"/>
      <c r="D14" s="156"/>
      <c r="E14" s="156"/>
      <c r="F14" s="156"/>
      <c r="G14" s="156"/>
      <c r="H14" s="156"/>
      <c r="I14" s="156"/>
      <c r="J14" s="156"/>
      <c r="K14" s="156"/>
      <c r="L14" s="156"/>
      <c r="M14" s="156"/>
      <c r="N14" s="156"/>
    </row>
    <row r="15" spans="1:14" x14ac:dyDescent="0.25">
      <c r="A15" s="155" t="s">
        <v>561</v>
      </c>
      <c r="B15" s="1"/>
      <c r="C15" s="1"/>
      <c r="D15" s="1"/>
      <c r="E15" s="1"/>
      <c r="F15" s="1"/>
      <c r="G15" s="1"/>
      <c r="H15" s="1"/>
      <c r="I15" s="1"/>
      <c r="J15" s="1"/>
      <c r="K15" s="1"/>
      <c r="L15" s="1"/>
      <c r="M15" s="1"/>
      <c r="N15" s="1"/>
    </row>
    <row r="16" spans="1:14" ht="30" customHeight="1" x14ac:dyDescent="0.25">
      <c r="A16" s="575" t="s">
        <v>561</v>
      </c>
      <c r="B16" s="575"/>
      <c r="C16" s="575"/>
      <c r="D16" s="575"/>
      <c r="E16" s="575"/>
      <c r="F16" s="575"/>
      <c r="G16" s="575"/>
      <c r="H16" s="575"/>
      <c r="I16" s="575"/>
      <c r="J16" s="575"/>
      <c r="K16" s="575"/>
      <c r="L16" s="575"/>
      <c r="M16" s="575"/>
      <c r="N16" s="575"/>
    </row>
    <row r="17" spans="1:1" x14ac:dyDescent="0.25">
      <c r="A17" t="s">
        <v>561</v>
      </c>
    </row>
  </sheetData>
  <mergeCells count="8">
    <mergeCell ref="A1:N1"/>
    <mergeCell ref="A16:N16"/>
    <mergeCell ref="B2:D2"/>
    <mergeCell ref="E2:G2"/>
    <mergeCell ref="H2:J2"/>
    <mergeCell ref="K2:M2"/>
    <mergeCell ref="N2:N3"/>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H2" sqref="H2"/>
    </sheetView>
  </sheetViews>
  <sheetFormatPr defaultColWidth="9.140625" defaultRowHeight="12.75" x14ac:dyDescent="0.2"/>
  <cols>
    <col min="1" max="1" width="54.85546875" style="2" customWidth="1"/>
    <col min="2" max="2" width="13.42578125" style="2" customWidth="1"/>
    <col min="3" max="3" width="22.42578125" style="2" customWidth="1"/>
    <col min="4" max="5" width="9.140625" style="2"/>
    <col min="6" max="6" width="11.42578125" style="2" bestFit="1" customWidth="1"/>
    <col min="7" max="7" width="9.140625" style="2"/>
    <col min="8" max="8" width="11.42578125" style="2" bestFit="1" customWidth="1"/>
    <col min="9" max="16384" width="9.140625" style="2"/>
  </cols>
  <sheetData>
    <row r="1" spans="1:3" ht="39.950000000000003" customHeight="1" x14ac:dyDescent="0.2">
      <c r="A1" s="580" t="s">
        <v>621</v>
      </c>
      <c r="B1" s="581"/>
      <c r="C1" s="582"/>
    </row>
    <row r="2" spans="1:3" ht="39.950000000000003" customHeight="1" x14ac:dyDescent="0.2">
      <c r="A2" s="14" t="s">
        <v>505</v>
      </c>
      <c r="B2" s="8"/>
      <c r="C2" s="39"/>
    </row>
    <row r="3" spans="1:3" ht="15" customHeight="1" x14ac:dyDescent="0.2">
      <c r="A3" s="15" t="s">
        <v>41</v>
      </c>
      <c r="B3" s="493" t="s">
        <v>42</v>
      </c>
      <c r="C3" s="188" t="s">
        <v>624</v>
      </c>
    </row>
    <row r="4" spans="1:3" ht="15" customHeight="1" x14ac:dyDescent="0.2">
      <c r="A4" s="149" t="s">
        <v>55</v>
      </c>
      <c r="B4" s="193">
        <v>351</v>
      </c>
      <c r="C4" s="216">
        <v>11146</v>
      </c>
    </row>
    <row r="5" spans="1:3" ht="30" customHeight="1" x14ac:dyDescent="0.2">
      <c r="A5" s="149" t="s">
        <v>56</v>
      </c>
      <c r="B5" s="193">
        <v>305</v>
      </c>
      <c r="C5" s="216">
        <v>9962</v>
      </c>
    </row>
    <row r="6" spans="1:3" ht="30" customHeight="1" x14ac:dyDescent="0.2">
      <c r="A6" s="149" t="s">
        <v>57</v>
      </c>
      <c r="B6" s="193">
        <v>244</v>
      </c>
      <c r="C6" s="216">
        <v>59929</v>
      </c>
    </row>
    <row r="7" spans="1:3" ht="15" customHeight="1" x14ac:dyDescent="0.2">
      <c r="A7" s="149" t="s">
        <v>58</v>
      </c>
      <c r="B7" s="193">
        <v>6</v>
      </c>
      <c r="C7" s="216">
        <v>7667</v>
      </c>
    </row>
    <row r="8" spans="1:3" ht="15" customHeight="1" x14ac:dyDescent="0.2">
      <c r="A8" s="149" t="s">
        <v>64</v>
      </c>
      <c r="B8" s="193">
        <v>21</v>
      </c>
      <c r="C8" s="216">
        <v>21783</v>
      </c>
    </row>
    <row r="9" spans="1:3" ht="15" customHeight="1" x14ac:dyDescent="0.2">
      <c r="A9" s="149" t="s">
        <v>59</v>
      </c>
      <c r="B9" s="193">
        <v>4102</v>
      </c>
      <c r="C9" s="216">
        <v>6443</v>
      </c>
    </row>
    <row r="10" spans="1:3" ht="15" customHeight="1" x14ac:dyDescent="0.2">
      <c r="A10" s="201" t="s">
        <v>65</v>
      </c>
      <c r="B10" s="42">
        <v>3479</v>
      </c>
      <c r="C10" s="217">
        <v>4976</v>
      </c>
    </row>
    <row r="11" spans="1:3" ht="15" customHeight="1" x14ac:dyDescent="0.2">
      <c r="A11" s="149" t="s">
        <v>60</v>
      </c>
      <c r="B11" s="193">
        <v>326</v>
      </c>
      <c r="C11" s="216">
        <v>18083</v>
      </c>
    </row>
    <row r="12" spans="1:3" ht="15" customHeight="1" x14ac:dyDescent="0.2">
      <c r="A12" s="149" t="s">
        <v>61</v>
      </c>
      <c r="B12" s="193">
        <v>122</v>
      </c>
      <c r="C12" s="216">
        <v>59236</v>
      </c>
    </row>
    <row r="13" spans="1:3" ht="15" customHeight="1" x14ac:dyDescent="0.2">
      <c r="A13" s="149" t="s">
        <v>62</v>
      </c>
      <c r="B13" s="193">
        <v>192</v>
      </c>
      <c r="C13" s="216">
        <v>86751</v>
      </c>
    </row>
    <row r="14" spans="1:3" ht="15" customHeight="1" x14ac:dyDescent="0.2">
      <c r="A14" s="149" t="s">
        <v>63</v>
      </c>
      <c r="B14" s="193"/>
      <c r="C14" s="216"/>
    </row>
    <row r="15" spans="1:3" ht="15" customHeight="1" thickBot="1" x14ac:dyDescent="0.25">
      <c r="A15" s="24" t="s">
        <v>4</v>
      </c>
      <c r="B15" s="25">
        <f>SUM(B4:B9,B11:B14)</f>
        <v>5669</v>
      </c>
      <c r="C15" s="232">
        <f>((C4*B4)+(C5*B5)+(C6*B6)+(C7*B7)+(C8*B8)+(C9*B9)+(C11*B11)+(C12*B12)+(C13*B13)+(C14*B14))/B15</f>
        <v>13809.138295995766</v>
      </c>
    </row>
    <row r="16" spans="1:3" ht="15" customHeight="1" x14ac:dyDescent="0.2">
      <c r="A16" s="1"/>
      <c r="B16" s="1"/>
      <c r="C16" s="1"/>
    </row>
    <row r="17" spans="1:3" ht="15" customHeight="1" x14ac:dyDescent="0.2">
      <c r="A17" s="121" t="s">
        <v>561</v>
      </c>
      <c r="B17" s="1"/>
      <c r="C17" s="1"/>
    </row>
    <row r="18" spans="1:3" ht="39" customHeight="1" x14ac:dyDescent="0.2">
      <c r="A18" s="583" t="s">
        <v>561</v>
      </c>
      <c r="B18" s="583"/>
      <c r="C18" s="583"/>
    </row>
    <row r="19" spans="1:3" ht="30" customHeight="1" x14ac:dyDescent="0.2">
      <c r="A19" s="583" t="s">
        <v>561</v>
      </c>
      <c r="B19" s="583"/>
      <c r="C19" s="583"/>
    </row>
    <row r="20" spans="1:3" ht="38.25" customHeight="1" x14ac:dyDescent="0.2">
      <c r="A20" s="584" t="s">
        <v>561</v>
      </c>
      <c r="B20" s="585"/>
      <c r="C20" s="585"/>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131"/>
  <sheetViews>
    <sheetView topLeftCell="A121" zoomScaleNormal="100" workbookViewId="0">
      <selection activeCell="C133" sqref="C133"/>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545" t="s">
        <v>360</v>
      </c>
      <c r="B1" s="534"/>
      <c r="C1" s="534"/>
      <c r="D1" s="534"/>
      <c r="E1" s="534"/>
      <c r="F1" s="534"/>
      <c r="G1" s="534"/>
      <c r="H1" s="534"/>
      <c r="I1" s="534"/>
      <c r="J1" s="535"/>
      <c r="K1" s="536"/>
    </row>
    <row r="2" spans="1:11" s="5" customFormat="1" ht="38.25" customHeight="1" x14ac:dyDescent="0.2">
      <c r="A2" s="592" t="s">
        <v>505</v>
      </c>
      <c r="B2" s="49"/>
      <c r="C2" s="591" t="s">
        <v>0</v>
      </c>
      <c r="D2" s="591"/>
      <c r="E2" s="591" t="s">
        <v>2</v>
      </c>
      <c r="F2" s="591"/>
      <c r="G2" s="591" t="s">
        <v>1</v>
      </c>
      <c r="H2" s="591"/>
      <c r="I2" s="589" t="s">
        <v>3</v>
      </c>
      <c r="J2" s="590"/>
      <c r="K2" s="50" t="s">
        <v>4</v>
      </c>
    </row>
    <row r="3" spans="1:11" s="5" customFormat="1" ht="15.75" customHeight="1" thickBot="1" x14ac:dyDescent="0.25">
      <c r="A3" s="593"/>
      <c r="B3" s="44"/>
      <c r="C3" s="45" t="s">
        <v>5</v>
      </c>
      <c r="D3" s="45" t="s">
        <v>6</v>
      </c>
      <c r="E3" s="45" t="s">
        <v>5</v>
      </c>
      <c r="F3" s="45" t="s">
        <v>6</v>
      </c>
      <c r="G3" s="45" t="s">
        <v>5</v>
      </c>
      <c r="H3" s="45" t="s">
        <v>6</v>
      </c>
      <c r="I3" s="113" t="s">
        <v>5</v>
      </c>
      <c r="J3" s="113" t="s">
        <v>6</v>
      </c>
      <c r="K3" s="38"/>
    </row>
    <row r="4" spans="1:11" s="5" customFormat="1" x14ac:dyDescent="0.2">
      <c r="A4" s="159" t="s">
        <v>508</v>
      </c>
      <c r="B4" s="160"/>
      <c r="C4" s="561"/>
      <c r="D4" s="562"/>
      <c r="E4" s="562"/>
      <c r="F4" s="562"/>
      <c r="G4" s="562"/>
      <c r="H4" s="562"/>
      <c r="I4" s="562"/>
      <c r="J4" s="562"/>
      <c r="K4" s="563"/>
    </row>
    <row r="5" spans="1:11" s="5" customFormat="1" x14ac:dyDescent="0.2">
      <c r="A5" s="315" t="s">
        <v>462</v>
      </c>
      <c r="B5" s="316" t="s">
        <v>461</v>
      </c>
      <c r="C5" s="586"/>
      <c r="D5" s="587"/>
      <c r="E5" s="587"/>
      <c r="F5" s="587"/>
      <c r="G5" s="587"/>
      <c r="H5" s="587"/>
      <c r="I5" s="587"/>
      <c r="J5" s="587"/>
      <c r="K5" s="588"/>
    </row>
    <row r="6" spans="1:11" s="5" customFormat="1" x14ac:dyDescent="0.2">
      <c r="A6" s="163" t="s">
        <v>476</v>
      </c>
      <c r="B6" s="317" t="s">
        <v>463</v>
      </c>
      <c r="C6" s="10"/>
      <c r="D6" s="10"/>
      <c r="E6" s="10"/>
      <c r="F6" s="10"/>
      <c r="G6" s="10"/>
      <c r="H6" s="10"/>
      <c r="I6" s="109"/>
      <c r="J6" s="110"/>
      <c r="K6" s="18">
        <f>SUM(C6:J6)</f>
        <v>0</v>
      </c>
    </row>
    <row r="7" spans="1:11" s="5" customFormat="1" x14ac:dyDescent="0.2">
      <c r="A7" s="163" t="s">
        <v>477</v>
      </c>
      <c r="B7" s="317" t="s">
        <v>464</v>
      </c>
      <c r="C7" s="10"/>
      <c r="D7" s="10"/>
      <c r="E7" s="10"/>
      <c r="F7" s="10"/>
      <c r="G7" s="10"/>
      <c r="H7" s="10"/>
      <c r="I7" s="109"/>
      <c r="J7" s="110"/>
      <c r="K7" s="18">
        <f t="shared" ref="K7:K19" si="0">SUM(C7:J7)</f>
        <v>0</v>
      </c>
    </row>
    <row r="8" spans="1:11" s="5" customFormat="1" x14ac:dyDescent="0.2">
      <c r="A8" s="163" t="s">
        <v>478</v>
      </c>
      <c r="B8" s="317" t="s">
        <v>465</v>
      </c>
      <c r="C8" s="10"/>
      <c r="D8" s="10"/>
      <c r="E8" s="10"/>
      <c r="F8" s="10"/>
      <c r="G8" s="10"/>
      <c r="H8" s="10"/>
      <c r="I8" s="109"/>
      <c r="J8" s="110"/>
      <c r="K8" s="18">
        <f t="shared" si="0"/>
        <v>0</v>
      </c>
    </row>
    <row r="9" spans="1:11" s="5" customFormat="1" x14ac:dyDescent="0.2">
      <c r="A9" s="163" t="s">
        <v>479</v>
      </c>
      <c r="B9" s="317" t="s">
        <v>466</v>
      </c>
      <c r="C9" s="10"/>
      <c r="D9" s="10"/>
      <c r="E9" s="10"/>
      <c r="F9" s="10"/>
      <c r="G9" s="10"/>
      <c r="H9" s="10"/>
      <c r="I9" s="109"/>
      <c r="J9" s="110"/>
      <c r="K9" s="18">
        <f t="shared" si="0"/>
        <v>0</v>
      </c>
    </row>
    <row r="10" spans="1:11" s="5" customFormat="1" x14ac:dyDescent="0.2">
      <c r="A10" s="163" t="s">
        <v>480</v>
      </c>
      <c r="B10" s="317" t="s">
        <v>467</v>
      </c>
      <c r="C10" s="10"/>
      <c r="D10" s="10"/>
      <c r="E10" s="10"/>
      <c r="F10" s="10"/>
      <c r="G10" s="10"/>
      <c r="H10" s="10"/>
      <c r="I10" s="109"/>
      <c r="J10" s="110"/>
      <c r="K10" s="18">
        <f t="shared" si="0"/>
        <v>0</v>
      </c>
    </row>
    <row r="11" spans="1:11" s="5" customFormat="1" x14ac:dyDescent="0.2">
      <c r="A11" s="163" t="s">
        <v>481</v>
      </c>
      <c r="B11" s="317" t="s">
        <v>468</v>
      </c>
      <c r="C11" s="10"/>
      <c r="D11" s="10"/>
      <c r="E11" s="10"/>
      <c r="F11" s="10"/>
      <c r="G11" s="10"/>
      <c r="H11" s="10"/>
      <c r="I11" s="109"/>
      <c r="J11" s="110"/>
      <c r="K11" s="18">
        <f t="shared" si="0"/>
        <v>0</v>
      </c>
    </row>
    <row r="12" spans="1:11" s="5" customFormat="1" x14ac:dyDescent="0.2">
      <c r="A12" s="163" t="s">
        <v>475</v>
      </c>
      <c r="B12" s="317" t="s">
        <v>469</v>
      </c>
      <c r="C12" s="10"/>
      <c r="D12" s="10"/>
      <c r="E12" s="10"/>
      <c r="F12" s="10"/>
      <c r="G12" s="10"/>
      <c r="H12" s="10"/>
      <c r="I12" s="109"/>
      <c r="J12" s="110"/>
      <c r="K12" s="18">
        <f t="shared" si="0"/>
        <v>0</v>
      </c>
    </row>
    <row r="13" spans="1:11" s="5" customFormat="1" x14ac:dyDescent="0.2">
      <c r="A13" s="163" t="s">
        <v>482</v>
      </c>
      <c r="B13" s="317" t="s">
        <v>470</v>
      </c>
      <c r="C13" s="10">
        <v>127</v>
      </c>
      <c r="D13" s="10">
        <v>34</v>
      </c>
      <c r="E13" s="10"/>
      <c r="F13" s="10"/>
      <c r="G13" s="10">
        <v>102</v>
      </c>
      <c r="H13" s="10">
        <v>76</v>
      </c>
      <c r="I13" s="109">
        <v>10</v>
      </c>
      <c r="J13" s="110">
        <v>16</v>
      </c>
      <c r="K13" s="18">
        <f t="shared" si="0"/>
        <v>365</v>
      </c>
    </row>
    <row r="14" spans="1:11" s="5" customFormat="1" x14ac:dyDescent="0.2">
      <c r="A14" s="163" t="s">
        <v>483</v>
      </c>
      <c r="B14" s="317" t="s">
        <v>471</v>
      </c>
      <c r="C14" s="10"/>
      <c r="D14" s="10"/>
      <c r="E14" s="10"/>
      <c r="F14" s="10"/>
      <c r="G14" s="10"/>
      <c r="H14" s="10"/>
      <c r="I14" s="109"/>
      <c r="J14" s="110"/>
      <c r="K14" s="18">
        <f t="shared" si="0"/>
        <v>0</v>
      </c>
    </row>
    <row r="15" spans="1:11" s="5" customFormat="1" x14ac:dyDescent="0.2">
      <c r="A15" s="163" t="s">
        <v>484</v>
      </c>
      <c r="B15" s="317" t="s">
        <v>472</v>
      </c>
      <c r="C15" s="10"/>
      <c r="D15" s="10"/>
      <c r="E15" s="10"/>
      <c r="F15" s="10"/>
      <c r="G15" s="10"/>
      <c r="H15" s="10"/>
      <c r="I15" s="109"/>
      <c r="J15" s="110"/>
      <c r="K15" s="18">
        <f t="shared" si="0"/>
        <v>0</v>
      </c>
    </row>
    <row r="16" spans="1:11" s="5" customFormat="1" x14ac:dyDescent="0.2">
      <c r="A16" s="163" t="s">
        <v>474</v>
      </c>
      <c r="B16" s="317" t="s">
        <v>473</v>
      </c>
      <c r="C16" s="10"/>
      <c r="D16" s="10"/>
      <c r="E16" s="10"/>
      <c r="F16" s="10"/>
      <c r="G16" s="10"/>
      <c r="H16" s="10"/>
      <c r="I16" s="109"/>
      <c r="J16" s="110"/>
      <c r="K16" s="18">
        <f t="shared" si="0"/>
        <v>0</v>
      </c>
    </row>
    <row r="17" spans="1:11" s="5" customFormat="1" x14ac:dyDescent="0.2">
      <c r="A17" s="318" t="s">
        <v>92</v>
      </c>
      <c r="B17" s="319" t="s">
        <v>93</v>
      </c>
      <c r="C17" s="13">
        <f>SUM(C6:C16)</f>
        <v>127</v>
      </c>
      <c r="D17" s="13">
        <f t="shared" ref="D17:J17" si="1">SUM(D6:D16)</f>
        <v>34</v>
      </c>
      <c r="E17" s="13">
        <f t="shared" si="1"/>
        <v>0</v>
      </c>
      <c r="F17" s="13">
        <f t="shared" si="1"/>
        <v>0</v>
      </c>
      <c r="G17" s="13">
        <f t="shared" si="1"/>
        <v>102</v>
      </c>
      <c r="H17" s="13">
        <f t="shared" si="1"/>
        <v>76</v>
      </c>
      <c r="I17" s="13">
        <f t="shared" si="1"/>
        <v>10</v>
      </c>
      <c r="J17" s="13">
        <f t="shared" si="1"/>
        <v>16</v>
      </c>
      <c r="K17" s="18">
        <f>SUM(K6:K16)</f>
        <v>365</v>
      </c>
    </row>
    <row r="18" spans="1:11" s="5" customFormat="1" ht="15" customHeight="1" x14ac:dyDescent="0.2">
      <c r="A18" s="327" t="s">
        <v>606</v>
      </c>
      <c r="B18" s="328" t="s">
        <v>93</v>
      </c>
      <c r="C18" s="109">
        <v>68</v>
      </c>
      <c r="D18" s="109">
        <v>20</v>
      </c>
      <c r="E18" s="109"/>
      <c r="F18" s="109"/>
      <c r="G18" s="109">
        <v>46</v>
      </c>
      <c r="H18" s="109">
        <v>42</v>
      </c>
      <c r="I18" s="109">
        <v>2</v>
      </c>
      <c r="J18" s="109">
        <v>5</v>
      </c>
      <c r="K18" s="20">
        <f t="shared" si="0"/>
        <v>183</v>
      </c>
    </row>
    <row r="19" spans="1:11" s="5" customFormat="1" ht="15" customHeight="1" x14ac:dyDescent="0.2">
      <c r="A19" s="327" t="s">
        <v>607</v>
      </c>
      <c r="B19" s="328" t="s">
        <v>93</v>
      </c>
      <c r="C19" s="90">
        <v>17</v>
      </c>
      <c r="D19" s="90">
        <v>2</v>
      </c>
      <c r="E19" s="90"/>
      <c r="F19" s="90"/>
      <c r="G19" s="90">
        <v>25</v>
      </c>
      <c r="H19" s="90">
        <v>3</v>
      </c>
      <c r="I19" s="90">
        <v>9</v>
      </c>
      <c r="J19" s="90">
        <v>2</v>
      </c>
      <c r="K19" s="20">
        <f t="shared" si="0"/>
        <v>58</v>
      </c>
    </row>
    <row r="20" spans="1:11" s="5" customFormat="1" x14ac:dyDescent="0.2">
      <c r="A20" s="273" t="s">
        <v>552</v>
      </c>
      <c r="B20" s="329"/>
      <c r="C20" s="564"/>
      <c r="D20" s="565"/>
      <c r="E20" s="565"/>
      <c r="F20" s="565"/>
      <c r="G20" s="565"/>
      <c r="H20" s="565"/>
      <c r="I20" s="565"/>
      <c r="J20" s="565"/>
      <c r="K20" s="566"/>
    </row>
    <row r="21" spans="1:11" s="2" customFormat="1" x14ac:dyDescent="0.2">
      <c r="A21" s="315" t="s">
        <v>462</v>
      </c>
      <c r="B21" s="316" t="s">
        <v>461</v>
      </c>
      <c r="C21" s="101"/>
      <c r="D21" s="102"/>
      <c r="E21" s="102"/>
      <c r="F21" s="102"/>
      <c r="G21" s="102"/>
      <c r="H21" s="102"/>
      <c r="I21" s="102"/>
      <c r="J21" s="102"/>
      <c r="K21" s="103"/>
    </row>
    <row r="22" spans="1:11" ht="15" customHeight="1" x14ac:dyDescent="0.2">
      <c r="A22" s="163" t="s">
        <v>476</v>
      </c>
      <c r="B22" s="317" t="s">
        <v>463</v>
      </c>
      <c r="C22" s="10"/>
      <c r="D22" s="10"/>
      <c r="E22" s="10"/>
      <c r="F22" s="10"/>
      <c r="G22" s="10"/>
      <c r="H22" s="10"/>
      <c r="I22" s="109"/>
      <c r="J22" s="110"/>
      <c r="K22" s="18">
        <f>SUM(C22:J22)</f>
        <v>0</v>
      </c>
    </row>
    <row r="23" spans="1:11" x14ac:dyDescent="0.2">
      <c r="A23" s="163" t="s">
        <v>477</v>
      </c>
      <c r="B23" s="317" t="s">
        <v>464</v>
      </c>
      <c r="C23" s="10"/>
      <c r="D23" s="10"/>
      <c r="E23" s="10"/>
      <c r="F23" s="10"/>
      <c r="G23" s="10"/>
      <c r="H23" s="10"/>
      <c r="I23" s="109"/>
      <c r="J23" s="110"/>
      <c r="K23" s="18">
        <f t="shared" ref="K23:K35" si="2">SUM(C23:J23)</f>
        <v>0</v>
      </c>
    </row>
    <row r="24" spans="1:11" x14ac:dyDescent="0.2">
      <c r="A24" s="163" t="s">
        <v>478</v>
      </c>
      <c r="B24" s="317" t="s">
        <v>465</v>
      </c>
      <c r="C24" s="10"/>
      <c r="D24" s="10"/>
      <c r="E24" s="10"/>
      <c r="F24" s="10"/>
      <c r="G24" s="10"/>
      <c r="H24" s="10"/>
      <c r="I24" s="109"/>
      <c r="J24" s="110"/>
      <c r="K24" s="18">
        <f t="shared" si="2"/>
        <v>0</v>
      </c>
    </row>
    <row r="25" spans="1:11" x14ac:dyDescent="0.2">
      <c r="A25" s="163" t="s">
        <v>479</v>
      </c>
      <c r="B25" s="317" t="s">
        <v>466</v>
      </c>
      <c r="C25" s="10">
        <v>56</v>
      </c>
      <c r="D25" s="10">
        <v>41</v>
      </c>
      <c r="E25" s="10"/>
      <c r="F25" s="10"/>
      <c r="G25" s="10">
        <v>40</v>
      </c>
      <c r="H25" s="10">
        <v>40</v>
      </c>
      <c r="I25" s="109">
        <v>2</v>
      </c>
      <c r="J25" s="110">
        <v>2</v>
      </c>
      <c r="K25" s="18">
        <f t="shared" si="2"/>
        <v>181</v>
      </c>
    </row>
    <row r="26" spans="1:11" x14ac:dyDescent="0.2">
      <c r="A26" s="163" t="s">
        <v>480</v>
      </c>
      <c r="B26" s="317" t="s">
        <v>467</v>
      </c>
      <c r="C26" s="10">
        <v>126</v>
      </c>
      <c r="D26" s="10">
        <v>8</v>
      </c>
      <c r="E26" s="10"/>
      <c r="F26" s="10"/>
      <c r="G26" s="10">
        <v>73</v>
      </c>
      <c r="H26" s="10">
        <v>90</v>
      </c>
      <c r="I26" s="109">
        <v>8</v>
      </c>
      <c r="J26" s="110">
        <v>1</v>
      </c>
      <c r="K26" s="18">
        <f t="shared" si="2"/>
        <v>306</v>
      </c>
    </row>
    <row r="27" spans="1:11" x14ac:dyDescent="0.2">
      <c r="A27" s="163" t="s">
        <v>481</v>
      </c>
      <c r="B27" s="317" t="s">
        <v>468</v>
      </c>
      <c r="C27" s="10"/>
      <c r="D27" s="10"/>
      <c r="E27" s="10"/>
      <c r="F27" s="10"/>
      <c r="G27" s="10"/>
      <c r="H27" s="10"/>
      <c r="I27" s="109"/>
      <c r="J27" s="110"/>
      <c r="K27" s="18">
        <f t="shared" si="2"/>
        <v>0</v>
      </c>
    </row>
    <row r="28" spans="1:11" x14ac:dyDescent="0.2">
      <c r="A28" s="163" t="s">
        <v>475</v>
      </c>
      <c r="B28" s="317" t="s">
        <v>469</v>
      </c>
      <c r="C28" s="10">
        <v>15</v>
      </c>
      <c r="D28" s="10">
        <v>10</v>
      </c>
      <c r="E28" s="10"/>
      <c r="F28" s="10"/>
      <c r="G28" s="10">
        <v>26</v>
      </c>
      <c r="H28" s="10">
        <v>10</v>
      </c>
      <c r="I28" s="109"/>
      <c r="J28" s="110"/>
      <c r="K28" s="18">
        <f t="shared" si="2"/>
        <v>61</v>
      </c>
    </row>
    <row r="29" spans="1:11" x14ac:dyDescent="0.2">
      <c r="A29" s="163" t="s">
        <v>482</v>
      </c>
      <c r="B29" s="317" t="s">
        <v>470</v>
      </c>
      <c r="C29" s="10"/>
      <c r="D29" s="10"/>
      <c r="E29" s="10"/>
      <c r="F29" s="10"/>
      <c r="G29" s="10"/>
      <c r="H29" s="10"/>
      <c r="I29" s="109"/>
      <c r="J29" s="110"/>
      <c r="K29" s="18">
        <f t="shared" si="2"/>
        <v>0</v>
      </c>
    </row>
    <row r="30" spans="1:11" x14ac:dyDescent="0.2">
      <c r="A30" s="163" t="s">
        <v>483</v>
      </c>
      <c r="B30" s="317" t="s">
        <v>471</v>
      </c>
      <c r="C30" s="10"/>
      <c r="D30" s="10"/>
      <c r="E30" s="10"/>
      <c r="F30" s="10"/>
      <c r="G30" s="10"/>
      <c r="H30" s="10"/>
      <c r="I30" s="109"/>
      <c r="J30" s="110"/>
      <c r="K30" s="18">
        <f t="shared" si="2"/>
        <v>0</v>
      </c>
    </row>
    <row r="31" spans="1:11" x14ac:dyDescent="0.2">
      <c r="A31" s="163" t="s">
        <v>484</v>
      </c>
      <c r="B31" s="317" t="s">
        <v>472</v>
      </c>
      <c r="C31" s="10"/>
      <c r="D31" s="10"/>
      <c r="E31" s="10"/>
      <c r="F31" s="10"/>
      <c r="G31" s="10"/>
      <c r="H31" s="10"/>
      <c r="I31" s="109"/>
      <c r="J31" s="110"/>
      <c r="K31" s="23">
        <f t="shared" si="2"/>
        <v>0</v>
      </c>
    </row>
    <row r="32" spans="1:11" x14ac:dyDescent="0.2">
      <c r="A32" s="163" t="s">
        <v>474</v>
      </c>
      <c r="B32" s="317" t="s">
        <v>473</v>
      </c>
      <c r="C32" s="10"/>
      <c r="D32" s="10"/>
      <c r="E32" s="10"/>
      <c r="F32" s="10"/>
      <c r="G32" s="10"/>
      <c r="H32" s="10"/>
      <c r="I32" s="109"/>
      <c r="J32" s="110"/>
      <c r="K32" s="23">
        <f t="shared" si="2"/>
        <v>0</v>
      </c>
    </row>
    <row r="33" spans="1:11" x14ac:dyDescent="0.2">
      <c r="A33" s="318" t="s">
        <v>92</v>
      </c>
      <c r="B33" s="319" t="s">
        <v>93</v>
      </c>
      <c r="C33" s="13">
        <f>SUM(C22:C32)</f>
        <v>197</v>
      </c>
      <c r="D33" s="13">
        <f t="shared" ref="D33:J33" si="3">SUM(D22:D32)</f>
        <v>59</v>
      </c>
      <c r="E33" s="13">
        <f t="shared" si="3"/>
        <v>0</v>
      </c>
      <c r="F33" s="13">
        <f t="shared" si="3"/>
        <v>0</v>
      </c>
      <c r="G33" s="13">
        <f t="shared" si="3"/>
        <v>139</v>
      </c>
      <c r="H33" s="13">
        <f t="shared" si="3"/>
        <v>140</v>
      </c>
      <c r="I33" s="13">
        <f t="shared" si="3"/>
        <v>10</v>
      </c>
      <c r="J33" s="13">
        <f t="shared" si="3"/>
        <v>3</v>
      </c>
      <c r="K33" s="23">
        <f>SUM(K22:K32)</f>
        <v>548</v>
      </c>
    </row>
    <row r="34" spans="1:11" ht="15" customHeight="1" x14ac:dyDescent="0.2">
      <c r="A34" s="327" t="s">
        <v>608</v>
      </c>
      <c r="B34" s="328" t="s">
        <v>93</v>
      </c>
      <c r="C34" s="109">
        <v>128</v>
      </c>
      <c r="D34" s="109">
        <v>44</v>
      </c>
      <c r="E34" s="109"/>
      <c r="F34" s="109"/>
      <c r="G34" s="109">
        <v>87</v>
      </c>
      <c r="H34" s="109">
        <v>111</v>
      </c>
      <c r="I34" s="109">
        <v>5</v>
      </c>
      <c r="J34" s="109">
        <v>3</v>
      </c>
      <c r="K34" s="18">
        <f t="shared" si="2"/>
        <v>378</v>
      </c>
    </row>
    <row r="35" spans="1:11" ht="15" customHeight="1" x14ac:dyDescent="0.2">
      <c r="A35" s="327" t="s">
        <v>609</v>
      </c>
      <c r="B35" s="328" t="s">
        <v>93</v>
      </c>
      <c r="C35" s="90">
        <v>83</v>
      </c>
      <c r="D35" s="90">
        <v>3</v>
      </c>
      <c r="E35" s="90"/>
      <c r="F35" s="90"/>
      <c r="G35" s="90">
        <v>46</v>
      </c>
      <c r="H35" s="90">
        <v>12</v>
      </c>
      <c r="I35" s="90">
        <v>10</v>
      </c>
      <c r="J35" s="90">
        <v>0</v>
      </c>
      <c r="K35" s="18">
        <f t="shared" si="2"/>
        <v>154</v>
      </c>
    </row>
    <row r="36" spans="1:11" ht="15" customHeight="1" x14ac:dyDescent="0.2">
      <c r="A36" s="273" t="s">
        <v>553</v>
      </c>
      <c r="B36" s="329"/>
      <c r="C36" s="564"/>
      <c r="D36" s="565"/>
      <c r="E36" s="565"/>
      <c r="F36" s="565"/>
      <c r="G36" s="565"/>
      <c r="H36" s="565"/>
      <c r="I36" s="565"/>
      <c r="J36" s="565"/>
      <c r="K36" s="566"/>
    </row>
    <row r="37" spans="1:11" ht="15" customHeight="1" x14ac:dyDescent="0.2">
      <c r="A37" s="315" t="s">
        <v>462</v>
      </c>
      <c r="B37" s="316" t="s">
        <v>461</v>
      </c>
      <c r="C37" s="101"/>
      <c r="D37" s="102"/>
      <c r="E37" s="102"/>
      <c r="F37" s="102"/>
      <c r="G37" s="102"/>
      <c r="H37" s="102"/>
      <c r="I37" s="102"/>
      <c r="J37" s="102"/>
      <c r="K37" s="103"/>
    </row>
    <row r="38" spans="1:11" ht="15" customHeight="1" x14ac:dyDescent="0.2">
      <c r="A38" s="163" t="s">
        <v>476</v>
      </c>
      <c r="B38" s="317" t="s">
        <v>463</v>
      </c>
      <c r="C38" s="10"/>
      <c r="D38" s="10"/>
      <c r="E38" s="10"/>
      <c r="F38" s="10"/>
      <c r="G38" s="10"/>
      <c r="H38" s="10"/>
      <c r="I38" s="109"/>
      <c r="J38" s="110"/>
      <c r="K38" s="18">
        <f>SUM(C38:J38)</f>
        <v>0</v>
      </c>
    </row>
    <row r="39" spans="1:11" ht="15" customHeight="1" x14ac:dyDescent="0.2">
      <c r="A39" s="163" t="s">
        <v>477</v>
      </c>
      <c r="B39" s="317" t="s">
        <v>464</v>
      </c>
      <c r="C39" s="10"/>
      <c r="D39" s="10"/>
      <c r="E39" s="10"/>
      <c r="F39" s="10"/>
      <c r="G39" s="10"/>
      <c r="H39" s="10"/>
      <c r="I39" s="109"/>
      <c r="J39" s="110"/>
      <c r="K39" s="18">
        <f t="shared" ref="K39:K48" si="4">SUM(C39:J39)</f>
        <v>0</v>
      </c>
    </row>
    <row r="40" spans="1:11" ht="15" customHeight="1" x14ac:dyDescent="0.2">
      <c r="A40" s="163" t="s">
        <v>478</v>
      </c>
      <c r="B40" s="317" t="s">
        <v>465</v>
      </c>
      <c r="C40" s="10">
        <v>139</v>
      </c>
      <c r="D40" s="10">
        <v>0</v>
      </c>
      <c r="E40" s="10"/>
      <c r="F40" s="10"/>
      <c r="G40" s="10">
        <v>64</v>
      </c>
      <c r="H40" s="10">
        <v>0</v>
      </c>
      <c r="I40" s="109">
        <v>0</v>
      </c>
      <c r="J40" s="110">
        <v>5</v>
      </c>
      <c r="K40" s="18">
        <f t="shared" si="4"/>
        <v>208</v>
      </c>
    </row>
    <row r="41" spans="1:11" ht="15" customHeight="1" x14ac:dyDescent="0.2">
      <c r="A41" s="163" t="s">
        <v>479</v>
      </c>
      <c r="B41" s="317" t="s">
        <v>466</v>
      </c>
      <c r="C41" s="10">
        <v>69</v>
      </c>
      <c r="D41" s="10">
        <v>27</v>
      </c>
      <c r="E41" s="10"/>
      <c r="F41" s="10"/>
      <c r="G41" s="10">
        <v>58</v>
      </c>
      <c r="H41" s="10">
        <v>45</v>
      </c>
      <c r="I41" s="109"/>
      <c r="J41" s="110"/>
      <c r="K41" s="18">
        <f t="shared" si="4"/>
        <v>199</v>
      </c>
    </row>
    <row r="42" spans="1:11" ht="15" customHeight="1" x14ac:dyDescent="0.2">
      <c r="A42" s="163" t="s">
        <v>480</v>
      </c>
      <c r="B42" s="317" t="s">
        <v>467</v>
      </c>
      <c r="C42" s="10"/>
      <c r="D42" s="10"/>
      <c r="E42" s="10"/>
      <c r="F42" s="10"/>
      <c r="G42" s="10"/>
      <c r="H42" s="10"/>
      <c r="I42" s="109"/>
      <c r="J42" s="110"/>
      <c r="K42" s="18">
        <f t="shared" si="4"/>
        <v>0</v>
      </c>
    </row>
    <row r="43" spans="1:11" ht="15" customHeight="1" x14ac:dyDescent="0.2">
      <c r="A43" s="163" t="s">
        <v>481</v>
      </c>
      <c r="B43" s="317" t="s">
        <v>468</v>
      </c>
      <c r="C43" s="10"/>
      <c r="D43" s="10"/>
      <c r="E43" s="10"/>
      <c r="F43" s="10"/>
      <c r="G43" s="10"/>
      <c r="H43" s="10"/>
      <c r="I43" s="109"/>
      <c r="J43" s="110"/>
      <c r="K43" s="18">
        <f t="shared" si="4"/>
        <v>0</v>
      </c>
    </row>
    <row r="44" spans="1:11" ht="15" customHeight="1" x14ac:dyDescent="0.2">
      <c r="A44" s="163" t="s">
        <v>475</v>
      </c>
      <c r="B44" s="317" t="s">
        <v>469</v>
      </c>
      <c r="C44" s="10"/>
      <c r="D44" s="10"/>
      <c r="E44" s="10"/>
      <c r="F44" s="10"/>
      <c r="G44" s="10"/>
      <c r="H44" s="10"/>
      <c r="I44" s="109"/>
      <c r="J44" s="110"/>
      <c r="K44" s="18">
        <f t="shared" si="4"/>
        <v>0</v>
      </c>
    </row>
    <row r="45" spans="1:11" ht="15" customHeight="1" x14ac:dyDescent="0.2">
      <c r="A45" s="163" t="s">
        <v>482</v>
      </c>
      <c r="B45" s="317" t="s">
        <v>470</v>
      </c>
      <c r="C45" s="10"/>
      <c r="D45" s="10"/>
      <c r="E45" s="10"/>
      <c r="F45" s="10"/>
      <c r="G45" s="10"/>
      <c r="H45" s="10"/>
      <c r="I45" s="109"/>
      <c r="J45" s="110"/>
      <c r="K45" s="18">
        <f t="shared" si="4"/>
        <v>0</v>
      </c>
    </row>
    <row r="46" spans="1:11" ht="15" customHeight="1" x14ac:dyDescent="0.2">
      <c r="A46" s="163" t="s">
        <v>483</v>
      </c>
      <c r="B46" s="317" t="s">
        <v>471</v>
      </c>
      <c r="C46" s="10"/>
      <c r="D46" s="10"/>
      <c r="E46" s="10"/>
      <c r="F46" s="10"/>
      <c r="G46" s="10"/>
      <c r="H46" s="10"/>
      <c r="I46" s="109"/>
      <c r="J46" s="110"/>
      <c r="K46" s="18">
        <f t="shared" si="4"/>
        <v>0</v>
      </c>
    </row>
    <row r="47" spans="1:11" ht="15" customHeight="1" x14ac:dyDescent="0.2">
      <c r="A47" s="163" t="s">
        <v>484</v>
      </c>
      <c r="B47" s="317" t="s">
        <v>472</v>
      </c>
      <c r="C47" s="10"/>
      <c r="D47" s="10"/>
      <c r="E47" s="10"/>
      <c r="F47" s="10"/>
      <c r="G47" s="10"/>
      <c r="H47" s="10"/>
      <c r="I47" s="109"/>
      <c r="J47" s="110"/>
      <c r="K47" s="23">
        <f t="shared" si="4"/>
        <v>0</v>
      </c>
    </row>
    <row r="48" spans="1:11" ht="15" customHeight="1" x14ac:dyDescent="0.2">
      <c r="A48" s="163" t="s">
        <v>474</v>
      </c>
      <c r="B48" s="317" t="s">
        <v>473</v>
      </c>
      <c r="C48" s="10"/>
      <c r="D48" s="10"/>
      <c r="E48" s="10"/>
      <c r="F48" s="10"/>
      <c r="G48" s="10"/>
      <c r="H48" s="10"/>
      <c r="I48" s="109"/>
      <c r="J48" s="110"/>
      <c r="K48" s="23">
        <f t="shared" si="4"/>
        <v>0</v>
      </c>
    </row>
    <row r="49" spans="1:11" ht="15" customHeight="1" x14ac:dyDescent="0.2">
      <c r="A49" s="318" t="s">
        <v>92</v>
      </c>
      <c r="B49" s="319" t="s">
        <v>93</v>
      </c>
      <c r="C49" s="13">
        <f>SUM(C38:C48)</f>
        <v>208</v>
      </c>
      <c r="D49" s="13">
        <f t="shared" ref="D49:J49" si="5">SUM(D38:D48)</f>
        <v>27</v>
      </c>
      <c r="E49" s="13">
        <f t="shared" si="5"/>
        <v>0</v>
      </c>
      <c r="F49" s="13">
        <f t="shared" si="5"/>
        <v>0</v>
      </c>
      <c r="G49" s="13">
        <f t="shared" si="5"/>
        <v>122</v>
      </c>
      <c r="H49" s="13">
        <f t="shared" si="5"/>
        <v>45</v>
      </c>
      <c r="I49" s="13">
        <f>SUM(I38:I48)</f>
        <v>0</v>
      </c>
      <c r="J49" s="13">
        <f t="shared" si="5"/>
        <v>5</v>
      </c>
      <c r="K49" s="23">
        <f>SUM(K38:K48)</f>
        <v>407</v>
      </c>
    </row>
    <row r="50" spans="1:11" ht="15" customHeight="1" x14ac:dyDescent="0.2">
      <c r="A50" s="327" t="s">
        <v>610</v>
      </c>
      <c r="B50" s="328" t="s">
        <v>93</v>
      </c>
      <c r="C50" s="109">
        <v>149</v>
      </c>
      <c r="D50" s="109">
        <v>18</v>
      </c>
      <c r="E50" s="109"/>
      <c r="F50" s="109"/>
      <c r="G50" s="109">
        <v>94</v>
      </c>
      <c r="H50" s="109">
        <v>31</v>
      </c>
      <c r="I50" s="109">
        <v>0</v>
      </c>
      <c r="J50" s="109">
        <v>3</v>
      </c>
      <c r="K50" s="18">
        <f t="shared" ref="K50:K51" si="6">SUM(C50:J50)</f>
        <v>295</v>
      </c>
    </row>
    <row r="51" spans="1:11" ht="15" customHeight="1" x14ac:dyDescent="0.2">
      <c r="A51" s="327" t="s">
        <v>611</v>
      </c>
      <c r="B51" s="328" t="s">
        <v>93</v>
      </c>
      <c r="C51" s="90">
        <v>95</v>
      </c>
      <c r="D51" s="90">
        <v>0</v>
      </c>
      <c r="E51" s="90"/>
      <c r="F51" s="90"/>
      <c r="G51" s="90">
        <v>41</v>
      </c>
      <c r="H51" s="90">
        <v>2</v>
      </c>
      <c r="I51" s="90">
        <v>0</v>
      </c>
      <c r="J51" s="90">
        <v>0</v>
      </c>
      <c r="K51" s="18">
        <f t="shared" si="6"/>
        <v>138</v>
      </c>
    </row>
    <row r="52" spans="1:11" ht="15" customHeight="1" x14ac:dyDescent="0.2">
      <c r="A52" s="273" t="s">
        <v>554</v>
      </c>
      <c r="B52" s="329"/>
      <c r="C52" s="564"/>
      <c r="D52" s="565"/>
      <c r="E52" s="565"/>
      <c r="F52" s="565"/>
      <c r="G52" s="565"/>
      <c r="H52" s="565"/>
      <c r="I52" s="565"/>
      <c r="J52" s="565"/>
      <c r="K52" s="566"/>
    </row>
    <row r="53" spans="1:11" ht="15" customHeight="1" x14ac:dyDescent="0.2">
      <c r="A53" s="315" t="s">
        <v>462</v>
      </c>
      <c r="B53" s="316" t="s">
        <v>461</v>
      </c>
      <c r="C53" s="101"/>
      <c r="D53" s="102"/>
      <c r="E53" s="102"/>
      <c r="F53" s="102"/>
      <c r="G53" s="102"/>
      <c r="H53" s="102"/>
      <c r="I53" s="102"/>
      <c r="J53" s="102"/>
      <c r="K53" s="103"/>
    </row>
    <row r="54" spans="1:11" ht="15" customHeight="1" x14ac:dyDescent="0.2">
      <c r="A54" s="163" t="s">
        <v>476</v>
      </c>
      <c r="B54" s="317" t="s">
        <v>463</v>
      </c>
      <c r="C54" s="10"/>
      <c r="D54" s="10"/>
      <c r="E54" s="10"/>
      <c r="F54" s="10"/>
      <c r="G54" s="10"/>
      <c r="H54" s="10"/>
      <c r="I54" s="109"/>
      <c r="J54" s="110"/>
      <c r="K54" s="18">
        <f>SUM(C54:J54)</f>
        <v>0</v>
      </c>
    </row>
    <row r="55" spans="1:11" ht="15" customHeight="1" x14ac:dyDescent="0.2">
      <c r="A55" s="163" t="s">
        <v>477</v>
      </c>
      <c r="B55" s="317" t="s">
        <v>464</v>
      </c>
      <c r="C55" s="10"/>
      <c r="D55" s="10"/>
      <c r="E55" s="10"/>
      <c r="F55" s="10"/>
      <c r="G55" s="10"/>
      <c r="H55" s="10"/>
      <c r="I55" s="109"/>
      <c r="J55" s="110"/>
      <c r="K55" s="18">
        <f t="shared" ref="K55:K64" si="7">SUM(C55:J55)</f>
        <v>0</v>
      </c>
    </row>
    <row r="56" spans="1:11" ht="15" customHeight="1" x14ac:dyDescent="0.2">
      <c r="A56" s="163" t="s">
        <v>478</v>
      </c>
      <c r="B56" s="317" t="s">
        <v>465</v>
      </c>
      <c r="C56" s="10"/>
      <c r="D56" s="10"/>
      <c r="E56" s="10"/>
      <c r="F56" s="10"/>
      <c r="G56" s="10"/>
      <c r="H56" s="10"/>
      <c r="I56" s="109"/>
      <c r="J56" s="110"/>
      <c r="K56" s="18">
        <f t="shared" si="7"/>
        <v>0</v>
      </c>
    </row>
    <row r="57" spans="1:11" ht="15" customHeight="1" x14ac:dyDescent="0.2">
      <c r="A57" s="163" t="s">
        <v>479</v>
      </c>
      <c r="B57" s="317" t="s">
        <v>466</v>
      </c>
      <c r="C57" s="10"/>
      <c r="D57" s="10"/>
      <c r="E57" s="10"/>
      <c r="F57" s="10"/>
      <c r="G57" s="10"/>
      <c r="H57" s="10"/>
      <c r="I57" s="109"/>
      <c r="J57" s="110"/>
      <c r="K57" s="18">
        <f t="shared" si="7"/>
        <v>0</v>
      </c>
    </row>
    <row r="58" spans="1:11" ht="15" customHeight="1" x14ac:dyDescent="0.2">
      <c r="A58" s="163" t="s">
        <v>480</v>
      </c>
      <c r="B58" s="317" t="s">
        <v>467</v>
      </c>
      <c r="C58" s="10"/>
      <c r="D58" s="10"/>
      <c r="E58" s="10"/>
      <c r="F58" s="10"/>
      <c r="G58" s="10"/>
      <c r="H58" s="10"/>
      <c r="I58" s="109"/>
      <c r="J58" s="110"/>
      <c r="K58" s="18">
        <f t="shared" si="7"/>
        <v>0</v>
      </c>
    </row>
    <row r="59" spans="1:11" ht="15" customHeight="1" x14ac:dyDescent="0.2">
      <c r="A59" s="163" t="s">
        <v>481</v>
      </c>
      <c r="B59" s="317" t="s">
        <v>468</v>
      </c>
      <c r="C59" s="10"/>
      <c r="D59" s="10"/>
      <c r="E59" s="10"/>
      <c r="F59" s="10"/>
      <c r="G59" s="10"/>
      <c r="H59" s="10"/>
      <c r="I59" s="109"/>
      <c r="J59" s="110"/>
      <c r="K59" s="18">
        <f t="shared" si="7"/>
        <v>0</v>
      </c>
    </row>
    <row r="60" spans="1:11" ht="15" customHeight="1" x14ac:dyDescent="0.2">
      <c r="A60" s="163" t="s">
        <v>475</v>
      </c>
      <c r="B60" s="317" t="s">
        <v>469</v>
      </c>
      <c r="C60" s="10">
        <v>106</v>
      </c>
      <c r="D60" s="10">
        <v>27</v>
      </c>
      <c r="E60" s="10"/>
      <c r="F60" s="10"/>
      <c r="G60" s="10">
        <v>79</v>
      </c>
      <c r="H60" s="10">
        <v>102</v>
      </c>
      <c r="I60" s="109"/>
      <c r="J60" s="110"/>
      <c r="K60" s="18">
        <f t="shared" si="7"/>
        <v>314</v>
      </c>
    </row>
    <row r="61" spans="1:11" ht="15" customHeight="1" x14ac:dyDescent="0.2">
      <c r="A61" s="163" t="s">
        <v>482</v>
      </c>
      <c r="B61" s="317" t="s">
        <v>470</v>
      </c>
      <c r="C61" s="10"/>
      <c r="D61" s="10"/>
      <c r="E61" s="10"/>
      <c r="F61" s="10"/>
      <c r="G61" s="10"/>
      <c r="H61" s="10"/>
      <c r="I61" s="109">
        <v>0</v>
      </c>
      <c r="J61" s="110">
        <v>8</v>
      </c>
      <c r="K61" s="18">
        <f t="shared" si="7"/>
        <v>8</v>
      </c>
    </row>
    <row r="62" spans="1:11" ht="15" customHeight="1" x14ac:dyDescent="0.2">
      <c r="A62" s="163" t="s">
        <v>483</v>
      </c>
      <c r="B62" s="317" t="s">
        <v>471</v>
      </c>
      <c r="C62" s="10"/>
      <c r="D62" s="10"/>
      <c r="E62" s="10"/>
      <c r="F62" s="10"/>
      <c r="G62" s="10"/>
      <c r="H62" s="10"/>
      <c r="I62" s="109"/>
      <c r="J62" s="110"/>
      <c r="K62" s="18">
        <f t="shared" si="7"/>
        <v>0</v>
      </c>
    </row>
    <row r="63" spans="1:11" ht="15" customHeight="1" x14ac:dyDescent="0.2">
      <c r="A63" s="163" t="s">
        <v>484</v>
      </c>
      <c r="B63" s="317" t="s">
        <v>472</v>
      </c>
      <c r="C63" s="10"/>
      <c r="D63" s="10"/>
      <c r="E63" s="10"/>
      <c r="F63" s="10"/>
      <c r="G63" s="10"/>
      <c r="H63" s="10"/>
      <c r="I63" s="109"/>
      <c r="J63" s="110"/>
      <c r="K63" s="23">
        <f t="shared" si="7"/>
        <v>0</v>
      </c>
    </row>
    <row r="64" spans="1:11" ht="15" customHeight="1" x14ac:dyDescent="0.2">
      <c r="A64" s="163" t="s">
        <v>474</v>
      </c>
      <c r="B64" s="317" t="s">
        <v>473</v>
      </c>
      <c r="C64" s="10"/>
      <c r="D64" s="10"/>
      <c r="E64" s="10"/>
      <c r="F64" s="10"/>
      <c r="G64" s="10"/>
      <c r="H64" s="10"/>
      <c r="I64" s="109"/>
      <c r="J64" s="110"/>
      <c r="K64" s="23">
        <f t="shared" si="7"/>
        <v>0</v>
      </c>
    </row>
    <row r="65" spans="1:11" ht="15" customHeight="1" x14ac:dyDescent="0.2">
      <c r="A65" s="318" t="s">
        <v>92</v>
      </c>
      <c r="B65" s="319" t="s">
        <v>93</v>
      </c>
      <c r="C65" s="13">
        <f>SUM(C54:C64)</f>
        <v>106</v>
      </c>
      <c r="D65" s="13">
        <f t="shared" ref="D65:J65" si="8">SUM(D54:D64)</f>
        <v>27</v>
      </c>
      <c r="E65" s="13">
        <f t="shared" si="8"/>
        <v>0</v>
      </c>
      <c r="F65" s="13">
        <f t="shared" si="8"/>
        <v>0</v>
      </c>
      <c r="G65" s="13">
        <f t="shared" si="8"/>
        <v>79</v>
      </c>
      <c r="H65" s="13">
        <f t="shared" si="8"/>
        <v>102</v>
      </c>
      <c r="I65" s="13">
        <f t="shared" si="8"/>
        <v>0</v>
      </c>
      <c r="J65" s="13">
        <f t="shared" si="8"/>
        <v>8</v>
      </c>
      <c r="K65" s="23">
        <f>SUM(K54:K64)</f>
        <v>322</v>
      </c>
    </row>
    <row r="66" spans="1:11" ht="15" customHeight="1" x14ac:dyDescent="0.2">
      <c r="A66" s="327" t="s">
        <v>612</v>
      </c>
      <c r="B66" s="328" t="s">
        <v>93</v>
      </c>
      <c r="C66" s="90">
        <v>20</v>
      </c>
      <c r="D66" s="90">
        <v>1</v>
      </c>
      <c r="E66" s="90"/>
      <c r="F66" s="90"/>
      <c r="G66" s="90">
        <v>13</v>
      </c>
      <c r="H66" s="90">
        <v>27</v>
      </c>
      <c r="I66" s="90">
        <v>0</v>
      </c>
      <c r="J66" s="90">
        <v>1</v>
      </c>
      <c r="K66" s="18">
        <f t="shared" ref="K66:K67" si="9">SUM(C66:J66)</f>
        <v>62</v>
      </c>
    </row>
    <row r="67" spans="1:11" ht="15" customHeight="1" x14ac:dyDescent="0.2">
      <c r="A67" s="327" t="s">
        <v>613</v>
      </c>
      <c r="B67" s="328" t="s">
        <v>93</v>
      </c>
      <c r="C67" s="90">
        <v>41</v>
      </c>
      <c r="D67" s="90">
        <v>2</v>
      </c>
      <c r="E67" s="90"/>
      <c r="F67" s="90"/>
      <c r="G67" s="90">
        <v>45</v>
      </c>
      <c r="H67" s="90">
        <v>13</v>
      </c>
      <c r="I67" s="90">
        <v>0</v>
      </c>
      <c r="J67" s="90">
        <v>2</v>
      </c>
      <c r="K67" s="18">
        <f t="shared" si="9"/>
        <v>103</v>
      </c>
    </row>
    <row r="68" spans="1:11" ht="15" customHeight="1" x14ac:dyDescent="0.2">
      <c r="A68" s="273" t="s">
        <v>555</v>
      </c>
      <c r="B68" s="329"/>
      <c r="C68" s="564"/>
      <c r="D68" s="565"/>
      <c r="E68" s="565"/>
      <c r="F68" s="565"/>
      <c r="G68" s="565"/>
      <c r="H68" s="565"/>
      <c r="I68" s="565"/>
      <c r="J68" s="565"/>
      <c r="K68" s="566"/>
    </row>
    <row r="69" spans="1:11" ht="15" customHeight="1" x14ac:dyDescent="0.2">
      <c r="A69" s="315" t="s">
        <v>462</v>
      </c>
      <c r="B69" s="316" t="s">
        <v>461</v>
      </c>
      <c r="C69" s="101"/>
      <c r="D69" s="102"/>
      <c r="E69" s="102"/>
      <c r="F69" s="102"/>
      <c r="G69" s="102"/>
      <c r="H69" s="102"/>
      <c r="I69" s="102"/>
      <c r="J69" s="102"/>
      <c r="K69" s="103"/>
    </row>
    <row r="70" spans="1:11" ht="15" customHeight="1" x14ac:dyDescent="0.2">
      <c r="A70" s="163" t="s">
        <v>476</v>
      </c>
      <c r="B70" s="317" t="s">
        <v>463</v>
      </c>
      <c r="C70" s="10"/>
      <c r="D70" s="10"/>
      <c r="E70" s="10"/>
      <c r="F70" s="10"/>
      <c r="G70" s="10"/>
      <c r="H70" s="10"/>
      <c r="I70" s="109"/>
      <c r="J70" s="110"/>
      <c r="K70" s="18">
        <f>SUM(C70:J70)</f>
        <v>0</v>
      </c>
    </row>
    <row r="71" spans="1:11" ht="15" customHeight="1" x14ac:dyDescent="0.2">
      <c r="A71" s="163" t="s">
        <v>477</v>
      </c>
      <c r="B71" s="317" t="s">
        <v>464</v>
      </c>
      <c r="C71" s="10">
        <v>104</v>
      </c>
      <c r="D71" s="10">
        <v>110</v>
      </c>
      <c r="E71" s="10"/>
      <c r="F71" s="10"/>
      <c r="G71" s="10">
        <v>25</v>
      </c>
      <c r="H71" s="10">
        <v>0</v>
      </c>
      <c r="I71" s="109">
        <v>0</v>
      </c>
      <c r="J71" s="110">
        <v>1</v>
      </c>
      <c r="K71" s="18">
        <f t="shared" ref="K71:K80" si="10">SUM(C71:J71)</f>
        <v>240</v>
      </c>
    </row>
    <row r="72" spans="1:11" ht="15" customHeight="1" x14ac:dyDescent="0.2">
      <c r="A72" s="163" t="s">
        <v>478</v>
      </c>
      <c r="B72" s="317" t="s">
        <v>465</v>
      </c>
      <c r="C72" s="10">
        <v>78</v>
      </c>
      <c r="D72" s="10">
        <v>0</v>
      </c>
      <c r="E72" s="10"/>
      <c r="F72" s="10"/>
      <c r="G72" s="10"/>
      <c r="H72" s="10"/>
      <c r="I72" s="109"/>
      <c r="J72" s="110"/>
      <c r="K72" s="18">
        <f t="shared" si="10"/>
        <v>78</v>
      </c>
    </row>
    <row r="73" spans="1:11" ht="15" customHeight="1" x14ac:dyDescent="0.2">
      <c r="A73" s="163" t="s">
        <v>479</v>
      </c>
      <c r="B73" s="317" t="s">
        <v>466</v>
      </c>
      <c r="C73" s="10"/>
      <c r="D73" s="10"/>
      <c r="E73" s="10"/>
      <c r="F73" s="10"/>
      <c r="G73" s="10"/>
      <c r="H73" s="10"/>
      <c r="I73" s="109"/>
      <c r="J73" s="110"/>
      <c r="K73" s="18">
        <f t="shared" si="10"/>
        <v>0</v>
      </c>
    </row>
    <row r="74" spans="1:11" ht="15" customHeight="1" x14ac:dyDescent="0.2">
      <c r="A74" s="163" t="s">
        <v>480</v>
      </c>
      <c r="B74" s="317" t="s">
        <v>467</v>
      </c>
      <c r="C74" s="10"/>
      <c r="D74" s="10"/>
      <c r="E74" s="10"/>
      <c r="F74" s="10"/>
      <c r="G74" s="10">
        <v>10</v>
      </c>
      <c r="H74" s="10">
        <v>66</v>
      </c>
      <c r="I74" s="109"/>
      <c r="J74" s="110"/>
      <c r="K74" s="18">
        <f t="shared" si="10"/>
        <v>76</v>
      </c>
    </row>
    <row r="75" spans="1:11" ht="15" customHeight="1" x14ac:dyDescent="0.2">
      <c r="A75" s="163" t="s">
        <v>481</v>
      </c>
      <c r="B75" s="317" t="s">
        <v>468</v>
      </c>
      <c r="C75" s="10"/>
      <c r="D75" s="10"/>
      <c r="E75" s="10"/>
      <c r="F75" s="10"/>
      <c r="G75" s="10"/>
      <c r="H75" s="10"/>
      <c r="I75" s="109"/>
      <c r="J75" s="110"/>
      <c r="K75" s="18">
        <f t="shared" si="10"/>
        <v>0</v>
      </c>
    </row>
    <row r="76" spans="1:11" ht="15" customHeight="1" x14ac:dyDescent="0.2">
      <c r="A76" s="163" t="s">
        <v>475</v>
      </c>
      <c r="B76" s="317" t="s">
        <v>469</v>
      </c>
      <c r="C76" s="10"/>
      <c r="D76" s="10"/>
      <c r="E76" s="10"/>
      <c r="F76" s="10"/>
      <c r="G76" s="10"/>
      <c r="H76" s="10"/>
      <c r="I76" s="109"/>
      <c r="J76" s="110"/>
      <c r="K76" s="18">
        <f t="shared" si="10"/>
        <v>0</v>
      </c>
    </row>
    <row r="77" spans="1:11" ht="15" customHeight="1" x14ac:dyDescent="0.2">
      <c r="A77" s="163" t="s">
        <v>482</v>
      </c>
      <c r="B77" s="317" t="s">
        <v>470</v>
      </c>
      <c r="C77" s="10"/>
      <c r="D77" s="10"/>
      <c r="E77" s="10"/>
      <c r="F77" s="10"/>
      <c r="G77" s="10"/>
      <c r="H77" s="10"/>
      <c r="I77" s="109"/>
      <c r="J77" s="110"/>
      <c r="K77" s="18">
        <f t="shared" si="10"/>
        <v>0</v>
      </c>
    </row>
    <row r="78" spans="1:11" ht="15" customHeight="1" x14ac:dyDescent="0.2">
      <c r="A78" s="163" t="s">
        <v>483</v>
      </c>
      <c r="B78" s="317" t="s">
        <v>471</v>
      </c>
      <c r="C78" s="10"/>
      <c r="D78" s="10"/>
      <c r="E78" s="10"/>
      <c r="F78" s="10"/>
      <c r="G78" s="10"/>
      <c r="H78" s="10"/>
      <c r="I78" s="109"/>
      <c r="J78" s="110"/>
      <c r="K78" s="18">
        <f t="shared" si="10"/>
        <v>0</v>
      </c>
    </row>
    <row r="79" spans="1:11" ht="15" customHeight="1" x14ac:dyDescent="0.2">
      <c r="A79" s="163" t="s">
        <v>484</v>
      </c>
      <c r="B79" s="317" t="s">
        <v>472</v>
      </c>
      <c r="C79" s="10">
        <v>75</v>
      </c>
      <c r="D79" s="10">
        <v>36</v>
      </c>
      <c r="E79" s="10"/>
      <c r="F79" s="10"/>
      <c r="G79" s="10"/>
      <c r="H79" s="10"/>
      <c r="I79" s="109"/>
      <c r="J79" s="110"/>
      <c r="K79" s="23">
        <f t="shared" si="10"/>
        <v>111</v>
      </c>
    </row>
    <row r="80" spans="1:11" ht="15" customHeight="1" x14ac:dyDescent="0.2">
      <c r="A80" s="163" t="s">
        <v>474</v>
      </c>
      <c r="B80" s="317" t="s">
        <v>473</v>
      </c>
      <c r="C80" s="10"/>
      <c r="D80" s="10"/>
      <c r="E80" s="10"/>
      <c r="F80" s="10"/>
      <c r="G80" s="10"/>
      <c r="H80" s="10"/>
      <c r="I80" s="109"/>
      <c r="J80" s="110"/>
      <c r="K80" s="23">
        <f t="shared" si="10"/>
        <v>0</v>
      </c>
    </row>
    <row r="81" spans="1:11" ht="15" customHeight="1" x14ac:dyDescent="0.2">
      <c r="A81" s="318" t="s">
        <v>92</v>
      </c>
      <c r="B81" s="319" t="s">
        <v>93</v>
      </c>
      <c r="C81" s="13">
        <f>SUM(C70:C80)</f>
        <v>257</v>
      </c>
      <c r="D81" s="13">
        <f t="shared" ref="D81:J81" si="11">SUM(D70:D80)</f>
        <v>146</v>
      </c>
      <c r="E81" s="13">
        <f t="shared" si="11"/>
        <v>0</v>
      </c>
      <c r="F81" s="13">
        <f t="shared" si="11"/>
        <v>0</v>
      </c>
      <c r="G81" s="13">
        <f t="shared" si="11"/>
        <v>35</v>
      </c>
      <c r="H81" s="13">
        <f t="shared" si="11"/>
        <v>66</v>
      </c>
      <c r="I81" s="13">
        <f t="shared" si="11"/>
        <v>0</v>
      </c>
      <c r="J81" s="13">
        <f t="shared" si="11"/>
        <v>1</v>
      </c>
      <c r="K81" s="23">
        <f>SUM(K70:K80)</f>
        <v>505</v>
      </c>
    </row>
    <row r="82" spans="1:11" ht="15" customHeight="1" x14ac:dyDescent="0.2">
      <c r="A82" s="327" t="s">
        <v>614</v>
      </c>
      <c r="B82" s="328" t="s">
        <v>93</v>
      </c>
      <c r="C82" s="109">
        <v>221</v>
      </c>
      <c r="D82" s="109">
        <v>129</v>
      </c>
      <c r="E82" s="109"/>
      <c r="F82" s="109"/>
      <c r="G82" s="109">
        <v>34</v>
      </c>
      <c r="H82" s="109">
        <v>61</v>
      </c>
      <c r="I82" s="109">
        <v>0</v>
      </c>
      <c r="J82" s="109">
        <v>1</v>
      </c>
      <c r="K82" s="18">
        <f t="shared" ref="K82:K83" si="12">SUM(C82:J82)</f>
        <v>446</v>
      </c>
    </row>
    <row r="83" spans="1:11" ht="15" customHeight="1" x14ac:dyDescent="0.2">
      <c r="A83" s="327" t="s">
        <v>615</v>
      </c>
      <c r="B83" s="328" t="s">
        <v>93</v>
      </c>
      <c r="C83" s="90">
        <v>30</v>
      </c>
      <c r="D83" s="90">
        <v>4</v>
      </c>
      <c r="E83" s="90"/>
      <c r="F83" s="90"/>
      <c r="G83" s="90">
        <v>1</v>
      </c>
      <c r="H83" s="90">
        <v>0</v>
      </c>
      <c r="I83" s="90">
        <v>0</v>
      </c>
      <c r="J83" s="90">
        <v>0</v>
      </c>
      <c r="K83" s="18">
        <f t="shared" si="12"/>
        <v>35</v>
      </c>
    </row>
    <row r="84" spans="1:11" ht="15" customHeight="1" x14ac:dyDescent="0.2">
      <c r="A84" s="273" t="s">
        <v>556</v>
      </c>
      <c r="B84" s="329"/>
      <c r="C84" s="564"/>
      <c r="D84" s="565"/>
      <c r="E84" s="565"/>
      <c r="F84" s="565"/>
      <c r="G84" s="565"/>
      <c r="H84" s="565"/>
      <c r="I84" s="565"/>
      <c r="J84" s="565"/>
      <c r="K84" s="566"/>
    </row>
    <row r="85" spans="1:11" ht="15" customHeight="1" x14ac:dyDescent="0.2">
      <c r="A85" s="315" t="s">
        <v>462</v>
      </c>
      <c r="B85" s="316" t="s">
        <v>461</v>
      </c>
      <c r="C85" s="101"/>
      <c r="D85" s="102"/>
      <c r="E85" s="102"/>
      <c r="F85" s="102"/>
      <c r="G85" s="102"/>
      <c r="H85" s="102"/>
      <c r="I85" s="102"/>
      <c r="J85" s="102"/>
      <c r="K85" s="103"/>
    </row>
    <row r="86" spans="1:11" ht="15" customHeight="1" x14ac:dyDescent="0.2">
      <c r="A86" s="163" t="s">
        <v>476</v>
      </c>
      <c r="B86" s="317" t="s">
        <v>463</v>
      </c>
      <c r="C86" s="10"/>
      <c r="D86" s="10"/>
      <c r="E86" s="10"/>
      <c r="F86" s="10"/>
      <c r="G86" s="10"/>
      <c r="H86" s="10"/>
      <c r="I86" s="109"/>
      <c r="J86" s="110"/>
      <c r="K86" s="18">
        <f>SUM(C86:J86)</f>
        <v>0</v>
      </c>
    </row>
    <row r="87" spans="1:11" ht="15" customHeight="1" x14ac:dyDescent="0.2">
      <c r="A87" s="163" t="s">
        <v>477</v>
      </c>
      <c r="B87" s="317" t="s">
        <v>464</v>
      </c>
      <c r="C87" s="10"/>
      <c r="D87" s="10"/>
      <c r="E87" s="10"/>
      <c r="F87" s="10"/>
      <c r="G87" s="10"/>
      <c r="H87" s="10"/>
      <c r="I87" s="109"/>
      <c r="J87" s="110"/>
      <c r="K87" s="18">
        <f t="shared" ref="K87:K96" si="13">SUM(C87:J87)</f>
        <v>0</v>
      </c>
    </row>
    <row r="88" spans="1:11" ht="15" customHeight="1" x14ac:dyDescent="0.2">
      <c r="A88" s="163" t="s">
        <v>478</v>
      </c>
      <c r="B88" s="317" t="s">
        <v>465</v>
      </c>
      <c r="C88" s="10"/>
      <c r="D88" s="10"/>
      <c r="E88" s="10"/>
      <c r="F88" s="10"/>
      <c r="G88" s="10"/>
      <c r="H88" s="10"/>
      <c r="I88" s="109"/>
      <c r="J88" s="110"/>
      <c r="K88" s="18">
        <f t="shared" si="13"/>
        <v>0</v>
      </c>
    </row>
    <row r="89" spans="1:11" ht="15" customHeight="1" x14ac:dyDescent="0.2">
      <c r="A89" s="163" t="s">
        <v>479</v>
      </c>
      <c r="B89" s="317" t="s">
        <v>466</v>
      </c>
      <c r="C89" s="10"/>
      <c r="D89" s="10"/>
      <c r="E89" s="10"/>
      <c r="F89" s="10"/>
      <c r="G89" s="10"/>
      <c r="H89" s="10"/>
      <c r="I89" s="109"/>
      <c r="J89" s="110"/>
      <c r="K89" s="18">
        <f t="shared" si="13"/>
        <v>0</v>
      </c>
    </row>
    <row r="90" spans="1:11" ht="15" customHeight="1" x14ac:dyDescent="0.2">
      <c r="A90" s="163" t="s">
        <v>480</v>
      </c>
      <c r="B90" s="317" t="s">
        <v>467</v>
      </c>
      <c r="C90" s="10"/>
      <c r="D90" s="10"/>
      <c r="E90" s="10"/>
      <c r="F90" s="10"/>
      <c r="G90" s="10"/>
      <c r="H90" s="10"/>
      <c r="I90" s="109"/>
      <c r="J90" s="110"/>
      <c r="K90" s="18">
        <f t="shared" si="13"/>
        <v>0</v>
      </c>
    </row>
    <row r="91" spans="1:11" ht="15" customHeight="1" x14ac:dyDescent="0.2">
      <c r="A91" s="163" t="s">
        <v>481</v>
      </c>
      <c r="B91" s="317" t="s">
        <v>468</v>
      </c>
      <c r="C91" s="10"/>
      <c r="D91" s="10"/>
      <c r="E91" s="10"/>
      <c r="F91" s="10"/>
      <c r="G91" s="10"/>
      <c r="H91" s="10"/>
      <c r="I91" s="109"/>
      <c r="J91" s="110"/>
      <c r="K91" s="18">
        <f t="shared" si="13"/>
        <v>0</v>
      </c>
    </row>
    <row r="92" spans="1:11" ht="15" customHeight="1" x14ac:dyDescent="0.2">
      <c r="A92" s="163" t="s">
        <v>475</v>
      </c>
      <c r="B92" s="317" t="s">
        <v>469</v>
      </c>
      <c r="C92" s="10"/>
      <c r="D92" s="10"/>
      <c r="E92" s="10"/>
      <c r="F92" s="10"/>
      <c r="G92" s="10"/>
      <c r="H92" s="10"/>
      <c r="I92" s="109"/>
      <c r="J92" s="110"/>
      <c r="K92" s="18">
        <f t="shared" si="13"/>
        <v>0</v>
      </c>
    </row>
    <row r="93" spans="1:11" ht="15" customHeight="1" x14ac:dyDescent="0.2">
      <c r="A93" s="163" t="s">
        <v>482</v>
      </c>
      <c r="B93" s="317" t="s">
        <v>470</v>
      </c>
      <c r="C93" s="10">
        <v>25</v>
      </c>
      <c r="D93" s="10">
        <v>49</v>
      </c>
      <c r="E93" s="10"/>
      <c r="F93" s="10"/>
      <c r="G93" s="10"/>
      <c r="H93" s="10"/>
      <c r="I93" s="109"/>
      <c r="J93" s="110"/>
      <c r="K93" s="18">
        <f t="shared" si="13"/>
        <v>74</v>
      </c>
    </row>
    <row r="94" spans="1:11" ht="15" customHeight="1" x14ac:dyDescent="0.2">
      <c r="A94" s="163" t="s">
        <v>483</v>
      </c>
      <c r="B94" s="317" t="s">
        <v>471</v>
      </c>
      <c r="C94" s="10"/>
      <c r="D94" s="10"/>
      <c r="E94" s="10"/>
      <c r="F94" s="10"/>
      <c r="G94" s="10"/>
      <c r="H94" s="10"/>
      <c r="I94" s="109"/>
      <c r="J94" s="110"/>
      <c r="K94" s="18">
        <f t="shared" si="13"/>
        <v>0</v>
      </c>
    </row>
    <row r="95" spans="1:11" ht="15" customHeight="1" x14ac:dyDescent="0.2">
      <c r="A95" s="163" t="s">
        <v>484</v>
      </c>
      <c r="B95" s="317" t="s">
        <v>472</v>
      </c>
      <c r="C95" s="10"/>
      <c r="D95" s="10"/>
      <c r="E95" s="10"/>
      <c r="F95" s="10"/>
      <c r="G95" s="10"/>
      <c r="H95" s="10"/>
      <c r="I95" s="109"/>
      <c r="J95" s="110"/>
      <c r="K95" s="23">
        <f t="shared" si="13"/>
        <v>0</v>
      </c>
    </row>
    <row r="96" spans="1:11" ht="15" customHeight="1" x14ac:dyDescent="0.2">
      <c r="A96" s="163" t="s">
        <v>474</v>
      </c>
      <c r="B96" s="317" t="s">
        <v>473</v>
      </c>
      <c r="C96" s="10">
        <v>46</v>
      </c>
      <c r="D96" s="10">
        <v>25</v>
      </c>
      <c r="E96" s="10"/>
      <c r="F96" s="10"/>
      <c r="G96" s="10">
        <v>42</v>
      </c>
      <c r="H96" s="10">
        <v>0</v>
      </c>
      <c r="I96" s="109"/>
      <c r="J96" s="110"/>
      <c r="K96" s="23">
        <f t="shared" si="13"/>
        <v>113</v>
      </c>
    </row>
    <row r="97" spans="1:11" ht="15" customHeight="1" x14ac:dyDescent="0.2">
      <c r="A97" s="318" t="s">
        <v>92</v>
      </c>
      <c r="B97" s="319" t="s">
        <v>93</v>
      </c>
      <c r="C97" s="13">
        <f>SUM(C86:C96)</f>
        <v>71</v>
      </c>
      <c r="D97" s="13">
        <f t="shared" ref="D97:J97" si="14">SUM(D86:D96)</f>
        <v>74</v>
      </c>
      <c r="E97" s="13">
        <f t="shared" si="14"/>
        <v>0</v>
      </c>
      <c r="F97" s="13">
        <f t="shared" si="14"/>
        <v>0</v>
      </c>
      <c r="G97" s="13">
        <f t="shared" si="14"/>
        <v>42</v>
      </c>
      <c r="H97" s="13">
        <f t="shared" si="14"/>
        <v>0</v>
      </c>
      <c r="I97" s="13">
        <f t="shared" si="14"/>
        <v>0</v>
      </c>
      <c r="J97" s="13">
        <f t="shared" si="14"/>
        <v>0</v>
      </c>
      <c r="K97" s="23">
        <f>SUM(K86:K96)</f>
        <v>187</v>
      </c>
    </row>
    <row r="98" spans="1:11" ht="15" customHeight="1" x14ac:dyDescent="0.2">
      <c r="A98" s="327" t="s">
        <v>616</v>
      </c>
      <c r="B98" s="328" t="s">
        <v>93</v>
      </c>
      <c r="C98" s="109">
        <v>38</v>
      </c>
      <c r="D98" s="109">
        <v>34</v>
      </c>
      <c r="E98" s="109"/>
      <c r="F98" s="109"/>
      <c r="G98" s="109">
        <v>28</v>
      </c>
      <c r="H98" s="109"/>
      <c r="I98" s="109"/>
      <c r="J98" s="109"/>
      <c r="K98" s="18">
        <f t="shared" ref="K98:K99" si="15">SUM(C98:J98)</f>
        <v>100</v>
      </c>
    </row>
    <row r="99" spans="1:11" ht="15" customHeight="1" x14ac:dyDescent="0.2">
      <c r="A99" s="327" t="s">
        <v>617</v>
      </c>
      <c r="B99" s="328" t="s">
        <v>93</v>
      </c>
      <c r="C99" s="90">
        <v>3</v>
      </c>
      <c r="D99" s="90">
        <v>1</v>
      </c>
      <c r="E99" s="90"/>
      <c r="F99" s="90"/>
      <c r="G99" s="90">
        <v>2</v>
      </c>
      <c r="H99" s="90"/>
      <c r="I99" s="90"/>
      <c r="J99" s="90"/>
      <c r="K99" s="18">
        <f t="shared" si="15"/>
        <v>6</v>
      </c>
    </row>
    <row r="100" spans="1:11" ht="15" customHeight="1" x14ac:dyDescent="0.2">
      <c r="A100" s="273" t="s">
        <v>600</v>
      </c>
      <c r="B100" s="329"/>
      <c r="C100" s="564"/>
      <c r="D100" s="565"/>
      <c r="E100" s="565"/>
      <c r="F100" s="565"/>
      <c r="G100" s="565"/>
      <c r="H100" s="565"/>
      <c r="I100" s="565"/>
      <c r="J100" s="565"/>
      <c r="K100" s="566"/>
    </row>
    <row r="101" spans="1:11" ht="15" customHeight="1" x14ac:dyDescent="0.2">
      <c r="A101" s="315" t="s">
        <v>462</v>
      </c>
      <c r="B101" s="316" t="s">
        <v>461</v>
      </c>
      <c r="C101" s="101"/>
      <c r="D101" s="102"/>
      <c r="E101" s="102"/>
      <c r="F101" s="102"/>
      <c r="G101" s="102"/>
      <c r="H101" s="102"/>
      <c r="I101" s="102"/>
      <c r="J101" s="102"/>
      <c r="K101" s="103"/>
    </row>
    <row r="102" spans="1:11" ht="15" customHeight="1" x14ac:dyDescent="0.2">
      <c r="A102" s="163" t="s">
        <v>476</v>
      </c>
      <c r="B102" s="317" t="s">
        <v>463</v>
      </c>
      <c r="C102" s="10"/>
      <c r="D102" s="10"/>
      <c r="E102" s="10"/>
      <c r="F102" s="10"/>
      <c r="G102" s="10"/>
      <c r="H102" s="10"/>
      <c r="I102" s="109"/>
      <c r="J102" s="110"/>
      <c r="K102" s="18">
        <f>SUM(C102:J102)</f>
        <v>0</v>
      </c>
    </row>
    <row r="103" spans="1:11" ht="15" customHeight="1" x14ac:dyDescent="0.2">
      <c r="A103" s="163" t="s">
        <v>477</v>
      </c>
      <c r="B103" s="317" t="s">
        <v>464</v>
      </c>
      <c r="C103" s="10"/>
      <c r="D103" s="10"/>
      <c r="E103" s="10"/>
      <c r="F103" s="10"/>
      <c r="G103" s="10"/>
      <c r="H103" s="10"/>
      <c r="I103" s="109"/>
      <c r="J103" s="110"/>
      <c r="K103" s="18">
        <f t="shared" ref="K103:K112" si="16">SUM(C103:J103)</f>
        <v>0</v>
      </c>
    </row>
    <row r="104" spans="1:11" ht="15" customHeight="1" x14ac:dyDescent="0.2">
      <c r="A104" s="163" t="s">
        <v>478</v>
      </c>
      <c r="B104" s="317" t="s">
        <v>465</v>
      </c>
      <c r="C104" s="10"/>
      <c r="D104" s="10"/>
      <c r="E104" s="10"/>
      <c r="F104" s="10"/>
      <c r="G104" s="10"/>
      <c r="H104" s="10"/>
      <c r="I104" s="109"/>
      <c r="J104" s="110"/>
      <c r="K104" s="18">
        <f t="shared" si="16"/>
        <v>0</v>
      </c>
    </row>
    <row r="105" spans="1:11" ht="15" customHeight="1" x14ac:dyDescent="0.2">
      <c r="A105" s="163" t="s">
        <v>479</v>
      </c>
      <c r="B105" s="317" t="s">
        <v>466</v>
      </c>
      <c r="C105" s="10"/>
      <c r="D105" s="10"/>
      <c r="E105" s="10"/>
      <c r="F105" s="10"/>
      <c r="G105" s="10"/>
      <c r="H105" s="10"/>
      <c r="I105" s="109"/>
      <c r="J105" s="110"/>
      <c r="K105" s="18">
        <f t="shared" si="16"/>
        <v>0</v>
      </c>
    </row>
    <row r="106" spans="1:11" ht="15" customHeight="1" x14ac:dyDescent="0.2">
      <c r="A106" s="163" t="s">
        <v>480</v>
      </c>
      <c r="B106" s="317" t="s">
        <v>467</v>
      </c>
      <c r="C106" s="10"/>
      <c r="D106" s="10"/>
      <c r="E106" s="10"/>
      <c r="F106" s="10"/>
      <c r="G106" s="10"/>
      <c r="H106" s="10"/>
      <c r="I106" s="109"/>
      <c r="J106" s="110"/>
      <c r="K106" s="18">
        <f t="shared" si="16"/>
        <v>0</v>
      </c>
    </row>
    <row r="107" spans="1:11" ht="15" customHeight="1" x14ac:dyDescent="0.2">
      <c r="A107" s="163" t="s">
        <v>481</v>
      </c>
      <c r="B107" s="317" t="s">
        <v>468</v>
      </c>
      <c r="C107" s="10"/>
      <c r="D107" s="10"/>
      <c r="E107" s="10"/>
      <c r="F107" s="10"/>
      <c r="G107" s="10"/>
      <c r="H107" s="10"/>
      <c r="I107" s="109"/>
      <c r="J107" s="110"/>
      <c r="K107" s="18">
        <f t="shared" si="16"/>
        <v>0</v>
      </c>
    </row>
    <row r="108" spans="1:11" ht="15" customHeight="1" x14ac:dyDescent="0.2">
      <c r="A108" s="163" t="s">
        <v>475</v>
      </c>
      <c r="B108" s="317" t="s">
        <v>469</v>
      </c>
      <c r="C108" s="10"/>
      <c r="D108" s="10"/>
      <c r="E108" s="10"/>
      <c r="F108" s="10"/>
      <c r="G108" s="10"/>
      <c r="H108" s="10"/>
      <c r="I108" s="109"/>
      <c r="J108" s="110"/>
      <c r="K108" s="18">
        <f t="shared" si="16"/>
        <v>0</v>
      </c>
    </row>
    <row r="109" spans="1:11" ht="15" customHeight="1" x14ac:dyDescent="0.2">
      <c r="A109" s="163" t="s">
        <v>482</v>
      </c>
      <c r="B109" s="317" t="s">
        <v>470</v>
      </c>
      <c r="C109" s="10"/>
      <c r="D109" s="10"/>
      <c r="E109" s="10"/>
      <c r="F109" s="10"/>
      <c r="G109" s="10"/>
      <c r="H109" s="10"/>
      <c r="I109" s="109">
        <v>3</v>
      </c>
      <c r="J109" s="110">
        <v>0</v>
      </c>
      <c r="K109" s="18">
        <f t="shared" si="16"/>
        <v>3</v>
      </c>
    </row>
    <row r="110" spans="1:11" ht="15" customHeight="1" x14ac:dyDescent="0.2">
      <c r="A110" s="163" t="s">
        <v>483</v>
      </c>
      <c r="B110" s="317" t="s">
        <v>471</v>
      </c>
      <c r="C110" s="10"/>
      <c r="D110" s="10"/>
      <c r="E110" s="10"/>
      <c r="F110" s="10"/>
      <c r="G110" s="10"/>
      <c r="H110" s="10"/>
      <c r="I110" s="109"/>
      <c r="J110" s="110"/>
      <c r="K110" s="18">
        <f t="shared" si="16"/>
        <v>0</v>
      </c>
    </row>
    <row r="111" spans="1:11" ht="15" customHeight="1" x14ac:dyDescent="0.2">
      <c r="A111" s="163" t="s">
        <v>484</v>
      </c>
      <c r="B111" s="317" t="s">
        <v>472</v>
      </c>
      <c r="C111" s="10"/>
      <c r="D111" s="10"/>
      <c r="E111" s="10"/>
      <c r="F111" s="10"/>
      <c r="G111" s="10"/>
      <c r="H111" s="10"/>
      <c r="I111" s="109"/>
      <c r="J111" s="110"/>
      <c r="K111" s="23">
        <f t="shared" si="16"/>
        <v>0</v>
      </c>
    </row>
    <row r="112" spans="1:11" ht="15" customHeight="1" x14ac:dyDescent="0.2">
      <c r="A112" s="163" t="s">
        <v>474</v>
      </c>
      <c r="B112" s="317" t="s">
        <v>473</v>
      </c>
      <c r="C112" s="10"/>
      <c r="D112" s="10"/>
      <c r="E112" s="10"/>
      <c r="F112" s="10"/>
      <c r="G112" s="10"/>
      <c r="H112" s="10"/>
      <c r="I112" s="109"/>
      <c r="J112" s="110"/>
      <c r="K112" s="23">
        <f t="shared" si="16"/>
        <v>0</v>
      </c>
    </row>
    <row r="113" spans="1:11" ht="15" customHeight="1" x14ac:dyDescent="0.2">
      <c r="A113" s="318" t="s">
        <v>92</v>
      </c>
      <c r="B113" s="319" t="s">
        <v>93</v>
      </c>
      <c r="C113" s="13">
        <f>SUM(C102:C112)</f>
        <v>0</v>
      </c>
      <c r="D113" s="13">
        <f t="shared" ref="D113:J113" si="17">SUM(D102:D112)</f>
        <v>0</v>
      </c>
      <c r="E113" s="13">
        <f t="shared" si="17"/>
        <v>0</v>
      </c>
      <c r="F113" s="13">
        <f t="shared" si="17"/>
        <v>0</v>
      </c>
      <c r="G113" s="13">
        <f t="shared" si="17"/>
        <v>0</v>
      </c>
      <c r="H113" s="13">
        <f t="shared" si="17"/>
        <v>0</v>
      </c>
      <c r="I113" s="13">
        <f t="shared" si="17"/>
        <v>3</v>
      </c>
      <c r="J113" s="13">
        <f t="shared" si="17"/>
        <v>0</v>
      </c>
      <c r="K113" s="23">
        <f>SUM(K102:K112)</f>
        <v>3</v>
      </c>
    </row>
    <row r="114" spans="1:11" ht="15" customHeight="1" x14ac:dyDescent="0.2">
      <c r="A114" s="327" t="s">
        <v>619</v>
      </c>
      <c r="B114" s="328" t="s">
        <v>93</v>
      </c>
      <c r="C114" s="109"/>
      <c r="D114" s="109"/>
      <c r="E114" s="109"/>
      <c r="F114" s="109"/>
      <c r="G114" s="109"/>
      <c r="H114" s="109"/>
      <c r="I114" s="109">
        <v>3</v>
      </c>
      <c r="J114" s="109">
        <v>0</v>
      </c>
      <c r="K114" s="18">
        <f t="shared" ref="K114:K115" si="18">SUM(C114:J114)</f>
        <v>3</v>
      </c>
    </row>
    <row r="115" spans="1:11" ht="15" customHeight="1" x14ac:dyDescent="0.2">
      <c r="A115" s="327" t="s">
        <v>620</v>
      </c>
      <c r="B115" s="328" t="s">
        <v>93</v>
      </c>
      <c r="C115" s="90"/>
      <c r="D115" s="90"/>
      <c r="E115" s="90"/>
      <c r="F115" s="90"/>
      <c r="G115" s="90"/>
      <c r="H115" s="90"/>
      <c r="I115" s="90">
        <v>3</v>
      </c>
      <c r="J115" s="90">
        <v>0</v>
      </c>
      <c r="K115" s="18">
        <f t="shared" si="18"/>
        <v>3</v>
      </c>
    </row>
    <row r="116" spans="1:11" ht="15" customHeight="1" x14ac:dyDescent="0.2">
      <c r="A116" s="166" t="s">
        <v>7</v>
      </c>
      <c r="B116" s="320"/>
      <c r="C116" s="564"/>
      <c r="D116" s="565"/>
      <c r="E116" s="565"/>
      <c r="F116" s="565"/>
      <c r="G116" s="565"/>
      <c r="H116" s="565"/>
      <c r="I116" s="565"/>
      <c r="J116" s="565"/>
      <c r="K116" s="566"/>
    </row>
    <row r="117" spans="1:11" x14ac:dyDescent="0.2">
      <c r="A117" s="315" t="s">
        <v>462</v>
      </c>
      <c r="B117" s="316" t="s">
        <v>461</v>
      </c>
      <c r="C117" s="567"/>
      <c r="D117" s="568"/>
      <c r="E117" s="568"/>
      <c r="F117" s="568"/>
      <c r="G117" s="568"/>
      <c r="H117" s="568"/>
      <c r="I117" s="568"/>
      <c r="J117" s="568"/>
      <c r="K117" s="569"/>
    </row>
    <row r="118" spans="1:11" ht="15" customHeight="1" x14ac:dyDescent="0.2">
      <c r="A118" s="163" t="s">
        <v>476</v>
      </c>
      <c r="B118" s="317" t="s">
        <v>463</v>
      </c>
      <c r="C118" s="143">
        <f t="shared" ref="C118:E131" si="19">SUM(C6,C22,C38,C54,C70,C86,C102)</f>
        <v>0</v>
      </c>
      <c r="D118" s="143">
        <f>SUM(D6,D22,D38,D54,D70,D86,D102,)</f>
        <v>0</v>
      </c>
      <c r="E118" s="143">
        <f>SUM(E6,E22,E38,E54,E70,E86,E102,)</f>
        <v>0</v>
      </c>
      <c r="F118" s="143">
        <f t="shared" ref="F118:J131" si="20">SUM(F6,F22,F38,F54,F70,F86,F102)</f>
        <v>0</v>
      </c>
      <c r="G118" s="143">
        <f t="shared" si="20"/>
        <v>0</v>
      </c>
      <c r="H118" s="143">
        <f t="shared" si="20"/>
        <v>0</v>
      </c>
      <c r="I118" s="126">
        <f t="shared" si="20"/>
        <v>0</v>
      </c>
      <c r="J118" s="144">
        <f t="shared" si="20"/>
        <v>0</v>
      </c>
      <c r="K118" s="142">
        <f>SUM(C118:J118)</f>
        <v>0</v>
      </c>
    </row>
    <row r="119" spans="1:11" ht="15" customHeight="1" x14ac:dyDescent="0.2">
      <c r="A119" s="163" t="s">
        <v>477</v>
      </c>
      <c r="B119" s="317" t="s">
        <v>464</v>
      </c>
      <c r="C119" s="143">
        <f t="shared" si="19"/>
        <v>104</v>
      </c>
      <c r="D119" s="143">
        <f t="shared" si="19"/>
        <v>110</v>
      </c>
      <c r="E119" s="143">
        <f t="shared" si="19"/>
        <v>0</v>
      </c>
      <c r="F119" s="143">
        <f t="shared" si="20"/>
        <v>0</v>
      </c>
      <c r="G119" s="143">
        <f t="shared" si="20"/>
        <v>25</v>
      </c>
      <c r="H119" s="143">
        <f t="shared" si="20"/>
        <v>0</v>
      </c>
      <c r="I119" s="126">
        <f t="shared" si="20"/>
        <v>0</v>
      </c>
      <c r="J119" s="144">
        <f t="shared" si="20"/>
        <v>1</v>
      </c>
      <c r="K119" s="142">
        <f t="shared" ref="K119:K128" si="21">SUM(C119:J119)</f>
        <v>240</v>
      </c>
    </row>
    <row r="120" spans="1:11" ht="15" customHeight="1" x14ac:dyDescent="0.2">
      <c r="A120" s="163" t="s">
        <v>478</v>
      </c>
      <c r="B120" s="317" t="s">
        <v>465</v>
      </c>
      <c r="C120" s="143">
        <f t="shared" si="19"/>
        <v>217</v>
      </c>
      <c r="D120" s="143">
        <f t="shared" si="19"/>
        <v>0</v>
      </c>
      <c r="E120" s="143">
        <f t="shared" si="19"/>
        <v>0</v>
      </c>
      <c r="F120" s="143">
        <f t="shared" si="20"/>
        <v>0</v>
      </c>
      <c r="G120" s="143">
        <f t="shared" si="20"/>
        <v>64</v>
      </c>
      <c r="H120" s="143">
        <f t="shared" si="20"/>
        <v>0</v>
      </c>
      <c r="I120" s="126">
        <f t="shared" si="20"/>
        <v>0</v>
      </c>
      <c r="J120" s="144">
        <f t="shared" si="20"/>
        <v>5</v>
      </c>
      <c r="K120" s="142">
        <f t="shared" si="21"/>
        <v>286</v>
      </c>
    </row>
    <row r="121" spans="1:11" ht="15" customHeight="1" x14ac:dyDescent="0.2">
      <c r="A121" s="163" t="s">
        <v>479</v>
      </c>
      <c r="B121" s="317" t="s">
        <v>466</v>
      </c>
      <c r="C121" s="143">
        <f t="shared" si="19"/>
        <v>125</v>
      </c>
      <c r="D121" s="143">
        <f t="shared" si="19"/>
        <v>68</v>
      </c>
      <c r="E121" s="143">
        <f t="shared" si="19"/>
        <v>0</v>
      </c>
      <c r="F121" s="143">
        <f t="shared" si="20"/>
        <v>0</v>
      </c>
      <c r="G121" s="143">
        <f t="shared" si="20"/>
        <v>98</v>
      </c>
      <c r="H121" s="143">
        <f t="shared" si="20"/>
        <v>85</v>
      </c>
      <c r="I121" s="126">
        <f t="shared" si="20"/>
        <v>2</v>
      </c>
      <c r="J121" s="144">
        <f t="shared" si="20"/>
        <v>2</v>
      </c>
      <c r="K121" s="142">
        <f t="shared" si="21"/>
        <v>380</v>
      </c>
    </row>
    <row r="122" spans="1:11" ht="15" customHeight="1" x14ac:dyDescent="0.2">
      <c r="A122" s="163" t="s">
        <v>480</v>
      </c>
      <c r="B122" s="317" t="s">
        <v>467</v>
      </c>
      <c r="C122" s="143">
        <f t="shared" si="19"/>
        <v>126</v>
      </c>
      <c r="D122" s="143">
        <f t="shared" si="19"/>
        <v>8</v>
      </c>
      <c r="E122" s="143">
        <f t="shared" si="19"/>
        <v>0</v>
      </c>
      <c r="F122" s="143">
        <f t="shared" si="20"/>
        <v>0</v>
      </c>
      <c r="G122" s="143">
        <f t="shared" si="20"/>
        <v>83</v>
      </c>
      <c r="H122" s="143">
        <f t="shared" si="20"/>
        <v>156</v>
      </c>
      <c r="I122" s="126">
        <f t="shared" si="20"/>
        <v>8</v>
      </c>
      <c r="J122" s="144">
        <f t="shared" si="20"/>
        <v>1</v>
      </c>
      <c r="K122" s="142">
        <f t="shared" si="21"/>
        <v>382</v>
      </c>
    </row>
    <row r="123" spans="1:11" ht="15" customHeight="1" x14ac:dyDescent="0.2">
      <c r="A123" s="163" t="s">
        <v>481</v>
      </c>
      <c r="B123" s="317" t="s">
        <v>468</v>
      </c>
      <c r="C123" s="143">
        <f t="shared" si="19"/>
        <v>0</v>
      </c>
      <c r="D123" s="143">
        <f t="shared" si="19"/>
        <v>0</v>
      </c>
      <c r="E123" s="143">
        <f t="shared" si="19"/>
        <v>0</v>
      </c>
      <c r="F123" s="143">
        <f t="shared" si="20"/>
        <v>0</v>
      </c>
      <c r="G123" s="143">
        <f t="shared" si="20"/>
        <v>0</v>
      </c>
      <c r="H123" s="143">
        <f t="shared" si="20"/>
        <v>0</v>
      </c>
      <c r="I123" s="126">
        <f t="shared" si="20"/>
        <v>0</v>
      </c>
      <c r="J123" s="144">
        <f t="shared" si="20"/>
        <v>0</v>
      </c>
      <c r="K123" s="142">
        <f t="shared" si="21"/>
        <v>0</v>
      </c>
    </row>
    <row r="124" spans="1:11" ht="15" customHeight="1" x14ac:dyDescent="0.2">
      <c r="A124" s="163" t="s">
        <v>475</v>
      </c>
      <c r="B124" s="317" t="s">
        <v>469</v>
      </c>
      <c r="C124" s="143">
        <f t="shared" si="19"/>
        <v>121</v>
      </c>
      <c r="D124" s="143">
        <f t="shared" si="19"/>
        <v>37</v>
      </c>
      <c r="E124" s="143">
        <f t="shared" si="19"/>
        <v>0</v>
      </c>
      <c r="F124" s="143">
        <f t="shared" si="20"/>
        <v>0</v>
      </c>
      <c r="G124" s="143">
        <f t="shared" si="20"/>
        <v>105</v>
      </c>
      <c r="H124" s="143">
        <f t="shared" si="20"/>
        <v>112</v>
      </c>
      <c r="I124" s="126">
        <f t="shared" si="20"/>
        <v>0</v>
      </c>
      <c r="J124" s="144">
        <f t="shared" si="20"/>
        <v>0</v>
      </c>
      <c r="K124" s="142">
        <f t="shared" si="21"/>
        <v>375</v>
      </c>
    </row>
    <row r="125" spans="1:11" ht="15" customHeight="1" x14ac:dyDescent="0.2">
      <c r="A125" s="163" t="s">
        <v>482</v>
      </c>
      <c r="B125" s="317" t="s">
        <v>470</v>
      </c>
      <c r="C125" s="143">
        <f t="shared" si="19"/>
        <v>152</v>
      </c>
      <c r="D125" s="143">
        <f t="shared" si="19"/>
        <v>83</v>
      </c>
      <c r="E125" s="143">
        <f t="shared" si="19"/>
        <v>0</v>
      </c>
      <c r="F125" s="143">
        <f t="shared" si="20"/>
        <v>0</v>
      </c>
      <c r="G125" s="143">
        <f t="shared" si="20"/>
        <v>102</v>
      </c>
      <c r="H125" s="143">
        <f>SUM(H13,H29,H45,H61,H78,H93,H109)</f>
        <v>76</v>
      </c>
      <c r="I125" s="126">
        <f t="shared" si="20"/>
        <v>13</v>
      </c>
      <c r="J125" s="144">
        <f t="shared" si="20"/>
        <v>24</v>
      </c>
      <c r="K125" s="142">
        <f t="shared" si="21"/>
        <v>450</v>
      </c>
    </row>
    <row r="126" spans="1:11" ht="15" customHeight="1" x14ac:dyDescent="0.2">
      <c r="A126" s="163" t="s">
        <v>483</v>
      </c>
      <c r="B126" s="317" t="s">
        <v>471</v>
      </c>
      <c r="C126" s="143">
        <f t="shared" si="19"/>
        <v>0</v>
      </c>
      <c r="D126" s="143">
        <f t="shared" si="19"/>
        <v>0</v>
      </c>
      <c r="E126" s="143">
        <f t="shared" si="19"/>
        <v>0</v>
      </c>
      <c r="F126" s="143">
        <f t="shared" si="20"/>
        <v>0</v>
      </c>
      <c r="G126" s="143">
        <f t="shared" si="20"/>
        <v>0</v>
      </c>
      <c r="H126" s="143">
        <f t="shared" si="20"/>
        <v>0</v>
      </c>
      <c r="I126" s="126">
        <f t="shared" si="20"/>
        <v>0</v>
      </c>
      <c r="J126" s="126">
        <f t="shared" si="20"/>
        <v>0</v>
      </c>
      <c r="K126" s="142">
        <f t="shared" si="21"/>
        <v>0</v>
      </c>
    </row>
    <row r="127" spans="1:11" ht="15" customHeight="1" x14ac:dyDescent="0.2">
      <c r="A127" s="163" t="s">
        <v>484</v>
      </c>
      <c r="B127" s="317" t="s">
        <v>472</v>
      </c>
      <c r="C127" s="143">
        <f t="shared" si="19"/>
        <v>75</v>
      </c>
      <c r="D127" s="143">
        <f t="shared" si="19"/>
        <v>36</v>
      </c>
      <c r="E127" s="143">
        <f t="shared" si="19"/>
        <v>0</v>
      </c>
      <c r="F127" s="143">
        <f t="shared" si="20"/>
        <v>0</v>
      </c>
      <c r="G127" s="143">
        <f t="shared" si="20"/>
        <v>0</v>
      </c>
      <c r="H127" s="143">
        <f t="shared" si="20"/>
        <v>0</v>
      </c>
      <c r="I127" s="126">
        <f t="shared" si="20"/>
        <v>0</v>
      </c>
      <c r="J127" s="126">
        <f t="shared" si="20"/>
        <v>0</v>
      </c>
      <c r="K127" s="148">
        <f t="shared" si="21"/>
        <v>111</v>
      </c>
    </row>
    <row r="128" spans="1:11" ht="15" customHeight="1" thickBot="1" x14ac:dyDescent="0.25">
      <c r="A128" s="163" t="s">
        <v>474</v>
      </c>
      <c r="B128" s="317" t="s">
        <v>473</v>
      </c>
      <c r="C128" s="301">
        <f t="shared" si="19"/>
        <v>46</v>
      </c>
      <c r="D128" s="301">
        <f t="shared" si="19"/>
        <v>25</v>
      </c>
      <c r="E128" s="301">
        <f t="shared" si="19"/>
        <v>0</v>
      </c>
      <c r="F128" s="301">
        <f t="shared" si="20"/>
        <v>0</v>
      </c>
      <c r="G128" s="301">
        <f t="shared" si="20"/>
        <v>42</v>
      </c>
      <c r="H128" s="301">
        <f t="shared" si="20"/>
        <v>0</v>
      </c>
      <c r="I128" s="169">
        <f t="shared" si="20"/>
        <v>0</v>
      </c>
      <c r="J128" s="170">
        <f t="shared" si="20"/>
        <v>0</v>
      </c>
      <c r="K128" s="142">
        <f t="shared" si="21"/>
        <v>113</v>
      </c>
    </row>
    <row r="129" spans="1:11" x14ac:dyDescent="0.2">
      <c r="A129" s="227" t="s">
        <v>559</v>
      </c>
      <c r="B129" s="228" t="s">
        <v>93</v>
      </c>
      <c r="C129" s="229">
        <f t="shared" si="19"/>
        <v>966</v>
      </c>
      <c r="D129" s="229">
        <f t="shared" si="19"/>
        <v>367</v>
      </c>
      <c r="E129" s="229">
        <f t="shared" si="19"/>
        <v>0</v>
      </c>
      <c r="F129" s="229">
        <f t="shared" si="20"/>
        <v>0</v>
      </c>
      <c r="G129" s="229">
        <f t="shared" si="20"/>
        <v>519</v>
      </c>
      <c r="H129" s="229">
        <f t="shared" si="20"/>
        <v>429</v>
      </c>
      <c r="I129" s="229">
        <f t="shared" si="20"/>
        <v>23</v>
      </c>
      <c r="J129" s="230">
        <f t="shared" si="20"/>
        <v>33</v>
      </c>
      <c r="K129" s="231">
        <f>SUM(K118:K128)</f>
        <v>2337</v>
      </c>
    </row>
    <row r="130" spans="1:11" x14ac:dyDescent="0.2">
      <c r="A130" s="57" t="s">
        <v>77</v>
      </c>
      <c r="B130" s="151" t="s">
        <v>93</v>
      </c>
      <c r="C130" s="109">
        <f t="shared" si="19"/>
        <v>624</v>
      </c>
      <c r="D130" s="109">
        <f t="shared" si="19"/>
        <v>246</v>
      </c>
      <c r="E130" s="109">
        <f t="shared" si="19"/>
        <v>0</v>
      </c>
      <c r="F130" s="109">
        <f t="shared" si="20"/>
        <v>0</v>
      </c>
      <c r="G130" s="109">
        <f t="shared" si="20"/>
        <v>302</v>
      </c>
      <c r="H130" s="109">
        <f t="shared" si="20"/>
        <v>272</v>
      </c>
      <c r="I130" s="109">
        <f t="shared" si="20"/>
        <v>10</v>
      </c>
      <c r="J130" s="109">
        <f t="shared" si="20"/>
        <v>13</v>
      </c>
      <c r="K130" s="18">
        <f>SUM(C130:J130)</f>
        <v>1467</v>
      </c>
    </row>
    <row r="131" spans="1:11" ht="13.5" thickBot="1" x14ac:dyDescent="0.25">
      <c r="A131" s="129" t="s">
        <v>78</v>
      </c>
      <c r="B131" s="152" t="s">
        <v>93</v>
      </c>
      <c r="C131" s="150">
        <f t="shared" si="19"/>
        <v>269</v>
      </c>
      <c r="D131" s="150">
        <f t="shared" si="19"/>
        <v>12</v>
      </c>
      <c r="E131" s="150">
        <f t="shared" si="19"/>
        <v>0</v>
      </c>
      <c r="F131" s="150">
        <f t="shared" si="20"/>
        <v>0</v>
      </c>
      <c r="G131" s="150">
        <f t="shared" si="20"/>
        <v>160</v>
      </c>
      <c r="H131" s="150">
        <f t="shared" si="20"/>
        <v>30</v>
      </c>
      <c r="I131" s="150">
        <f t="shared" si="20"/>
        <v>22</v>
      </c>
      <c r="J131" s="150">
        <f t="shared" si="20"/>
        <v>4</v>
      </c>
      <c r="K131" s="19">
        <f>SUM(C131:J131)</f>
        <v>497</v>
      </c>
    </row>
  </sheetData>
  <mergeCells count="16">
    <mergeCell ref="C68:K68"/>
    <mergeCell ref="C84:K84"/>
    <mergeCell ref="C100:K100"/>
    <mergeCell ref="C116:K116"/>
    <mergeCell ref="C117:K117"/>
    <mergeCell ref="I2:J2"/>
    <mergeCell ref="A1:K1"/>
    <mergeCell ref="C2:D2"/>
    <mergeCell ref="E2:F2"/>
    <mergeCell ref="G2:H2"/>
    <mergeCell ref="A2:A3"/>
    <mergeCell ref="C5:K5"/>
    <mergeCell ref="C4:K4"/>
    <mergeCell ref="C20:K20"/>
    <mergeCell ref="C36:K36"/>
    <mergeCell ref="C52:K52"/>
  </mergeCells>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115"/>
  <sheetViews>
    <sheetView topLeftCell="A94" zoomScaleNormal="100" workbookViewId="0">
      <selection activeCell="O101" sqref="O101"/>
    </sheetView>
  </sheetViews>
  <sheetFormatPr defaultColWidth="9.140625" defaultRowHeight="12.75" x14ac:dyDescent="0.2"/>
  <cols>
    <col min="1" max="1" width="47.85546875" style="2" customWidth="1"/>
    <col min="2" max="2" width="6.7109375" style="3" customWidth="1"/>
    <col min="3"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533" t="s">
        <v>622</v>
      </c>
      <c r="B1" s="534"/>
      <c r="C1" s="534"/>
      <c r="D1" s="534"/>
      <c r="E1" s="534"/>
      <c r="F1" s="534"/>
      <c r="G1" s="534"/>
      <c r="H1" s="534"/>
      <c r="I1" s="534"/>
      <c r="J1" s="534"/>
      <c r="K1" s="534"/>
      <c r="L1" s="534"/>
      <c r="M1" s="534"/>
      <c r="N1" s="534"/>
      <c r="O1" s="534"/>
      <c r="P1" s="534"/>
      <c r="Q1" s="534"/>
      <c r="R1" s="536"/>
      <c r="T1" s="79"/>
      <c r="U1" s="73"/>
      <c r="V1" s="73"/>
      <c r="W1" s="73"/>
    </row>
    <row r="2" spans="1:23" s="5" customFormat="1" ht="38.25" customHeight="1" x14ac:dyDescent="0.2">
      <c r="A2" s="598" t="s">
        <v>505</v>
      </c>
      <c r="B2" s="599"/>
      <c r="C2" s="594" t="s">
        <v>0</v>
      </c>
      <c r="D2" s="595"/>
      <c r="E2" s="595"/>
      <c r="F2" s="596"/>
      <c r="G2" s="594" t="s">
        <v>2</v>
      </c>
      <c r="H2" s="595"/>
      <c r="I2" s="595"/>
      <c r="J2" s="596"/>
      <c r="K2" s="594" t="s">
        <v>1</v>
      </c>
      <c r="L2" s="595"/>
      <c r="M2" s="595"/>
      <c r="N2" s="596"/>
      <c r="O2" s="594" t="s">
        <v>3</v>
      </c>
      <c r="P2" s="595"/>
      <c r="Q2" s="595"/>
      <c r="R2" s="597"/>
    </row>
    <row r="3" spans="1:23" s="5" customFormat="1" ht="51.75" customHeight="1" thickBot="1" x14ac:dyDescent="0.25">
      <c r="A3" s="600"/>
      <c r="B3" s="601"/>
      <c r="C3" s="161" t="s">
        <v>426</v>
      </c>
      <c r="D3" s="161" t="s">
        <v>20</v>
      </c>
      <c r="E3" s="161" t="s">
        <v>79</v>
      </c>
      <c r="F3" s="161" t="s">
        <v>80</v>
      </c>
      <c r="G3" s="161" t="s">
        <v>426</v>
      </c>
      <c r="H3" s="161" t="s">
        <v>20</v>
      </c>
      <c r="I3" s="161" t="s">
        <v>79</v>
      </c>
      <c r="J3" s="161" t="s">
        <v>80</v>
      </c>
      <c r="K3" s="161" t="s">
        <v>426</v>
      </c>
      <c r="L3" s="161" t="s">
        <v>20</v>
      </c>
      <c r="M3" s="161" t="s">
        <v>79</v>
      </c>
      <c r="N3" s="161" t="s">
        <v>80</v>
      </c>
      <c r="O3" s="161" t="s">
        <v>426</v>
      </c>
      <c r="P3" s="161" t="s">
        <v>20</v>
      </c>
      <c r="Q3" s="161" t="s">
        <v>79</v>
      </c>
      <c r="R3" s="162" t="s">
        <v>80</v>
      </c>
    </row>
    <row r="4" spans="1:23" s="6" customFormat="1" x14ac:dyDescent="0.2">
      <c r="A4" s="100" t="s">
        <v>508</v>
      </c>
      <c r="B4" s="43"/>
      <c r="C4" s="561"/>
      <c r="D4" s="562"/>
      <c r="E4" s="562"/>
      <c r="F4" s="562"/>
      <c r="G4" s="562"/>
      <c r="H4" s="562"/>
      <c r="I4" s="562"/>
      <c r="J4" s="562"/>
      <c r="K4" s="562"/>
      <c r="L4" s="562"/>
      <c r="M4" s="562"/>
      <c r="N4" s="562"/>
      <c r="O4" s="562"/>
      <c r="P4" s="562"/>
      <c r="Q4" s="562"/>
      <c r="R4" s="563"/>
    </row>
    <row r="5" spans="1:23" s="2" customFormat="1" x14ac:dyDescent="0.2">
      <c r="A5" s="315" t="s">
        <v>462</v>
      </c>
      <c r="B5" s="316" t="s">
        <v>461</v>
      </c>
      <c r="C5" s="330"/>
      <c r="D5" s="331"/>
      <c r="E5" s="331"/>
      <c r="F5" s="331"/>
      <c r="G5" s="331"/>
      <c r="H5" s="331"/>
      <c r="I5" s="331"/>
      <c r="J5" s="331"/>
      <c r="K5" s="331"/>
      <c r="L5" s="331"/>
      <c r="M5" s="331"/>
      <c r="N5" s="331"/>
      <c r="O5" s="331"/>
      <c r="P5" s="331"/>
      <c r="Q5" s="331"/>
      <c r="R5" s="332"/>
    </row>
    <row r="6" spans="1:23" x14ac:dyDescent="0.2">
      <c r="A6" s="163" t="s">
        <v>476</v>
      </c>
      <c r="B6" s="317" t="s">
        <v>463</v>
      </c>
      <c r="C6" s="233"/>
      <c r="D6" s="234"/>
      <c r="E6" s="234"/>
      <c r="F6" s="234"/>
      <c r="G6" s="234"/>
      <c r="H6" s="234"/>
      <c r="I6" s="234"/>
      <c r="J6" s="234"/>
      <c r="K6" s="234"/>
      <c r="L6" s="234"/>
      <c r="M6" s="234"/>
      <c r="N6" s="234"/>
      <c r="O6" s="234"/>
      <c r="P6" s="234"/>
      <c r="Q6" s="234"/>
      <c r="R6" s="235"/>
    </row>
    <row r="7" spans="1:23" x14ac:dyDescent="0.2">
      <c r="A7" s="163" t="s">
        <v>477</v>
      </c>
      <c r="B7" s="317" t="s">
        <v>464</v>
      </c>
      <c r="C7" s="233"/>
      <c r="D7" s="234"/>
      <c r="E7" s="234"/>
      <c r="F7" s="234"/>
      <c r="G7" s="234"/>
      <c r="H7" s="234"/>
      <c r="I7" s="234"/>
      <c r="J7" s="234"/>
      <c r="K7" s="234"/>
      <c r="L7" s="234"/>
      <c r="M7" s="234"/>
      <c r="N7" s="234"/>
      <c r="O7" s="234"/>
      <c r="P7" s="234"/>
      <c r="Q7" s="234"/>
      <c r="R7" s="235"/>
    </row>
    <row r="8" spans="1:23" x14ac:dyDescent="0.2">
      <c r="A8" s="163" t="s">
        <v>478</v>
      </c>
      <c r="B8" s="317" t="s">
        <v>465</v>
      </c>
      <c r="C8" s="233"/>
      <c r="D8" s="234"/>
      <c r="E8" s="234"/>
      <c r="F8" s="234"/>
      <c r="G8" s="234"/>
      <c r="H8" s="234"/>
      <c r="I8" s="234"/>
      <c r="J8" s="234"/>
      <c r="K8" s="234"/>
      <c r="L8" s="234"/>
      <c r="M8" s="234"/>
      <c r="N8" s="234"/>
      <c r="O8" s="234"/>
      <c r="P8" s="234"/>
      <c r="Q8" s="234"/>
      <c r="R8" s="235"/>
    </row>
    <row r="9" spans="1:23" x14ac:dyDescent="0.2">
      <c r="A9" s="163" t="s">
        <v>479</v>
      </c>
      <c r="B9" s="317" t="s">
        <v>466</v>
      </c>
      <c r="C9" s="233"/>
      <c r="D9" s="234"/>
      <c r="E9" s="234"/>
      <c r="F9" s="234"/>
      <c r="G9" s="234"/>
      <c r="H9" s="234"/>
      <c r="I9" s="234"/>
      <c r="J9" s="234"/>
      <c r="K9" s="234"/>
      <c r="L9" s="234"/>
      <c r="M9" s="234"/>
      <c r="N9" s="234"/>
      <c r="O9" s="234"/>
      <c r="P9" s="234"/>
      <c r="Q9" s="234"/>
      <c r="R9" s="235"/>
    </row>
    <row r="10" spans="1:23" x14ac:dyDescent="0.2">
      <c r="A10" s="163" t="s">
        <v>480</v>
      </c>
      <c r="B10" s="317" t="s">
        <v>467</v>
      </c>
      <c r="C10" s="233"/>
      <c r="D10" s="234"/>
      <c r="E10" s="234"/>
      <c r="F10" s="234"/>
      <c r="G10" s="234"/>
      <c r="H10" s="234"/>
      <c r="I10" s="234"/>
      <c r="J10" s="234"/>
      <c r="K10" s="234"/>
      <c r="L10" s="234"/>
      <c r="M10" s="234"/>
      <c r="N10" s="234"/>
      <c r="O10" s="234"/>
      <c r="P10" s="234"/>
      <c r="Q10" s="234"/>
      <c r="R10" s="235"/>
    </row>
    <row r="11" spans="1:23" x14ac:dyDescent="0.2">
      <c r="A11" s="163" t="s">
        <v>481</v>
      </c>
      <c r="B11" s="317" t="s">
        <v>468</v>
      </c>
      <c r="C11" s="233"/>
      <c r="D11" s="234"/>
      <c r="E11" s="234"/>
      <c r="F11" s="234"/>
      <c r="G11" s="234"/>
      <c r="H11" s="234"/>
      <c r="I11" s="234"/>
      <c r="J11" s="234"/>
      <c r="K11" s="234"/>
      <c r="L11" s="234"/>
      <c r="M11" s="234"/>
      <c r="N11" s="234"/>
      <c r="O11" s="234"/>
      <c r="P11" s="234"/>
      <c r="Q11" s="234"/>
      <c r="R11" s="235"/>
    </row>
    <row r="12" spans="1:23" x14ac:dyDescent="0.2">
      <c r="A12" s="163" t="s">
        <v>475</v>
      </c>
      <c r="B12" s="317" t="s">
        <v>469</v>
      </c>
      <c r="C12" s="233"/>
      <c r="D12" s="234"/>
      <c r="E12" s="234"/>
      <c r="F12" s="234"/>
      <c r="G12" s="234"/>
      <c r="H12" s="234"/>
      <c r="I12" s="234"/>
      <c r="J12" s="234"/>
      <c r="K12" s="234"/>
      <c r="L12" s="234"/>
      <c r="M12" s="234"/>
      <c r="N12" s="234"/>
      <c r="O12" s="234"/>
      <c r="P12" s="234"/>
      <c r="Q12" s="234"/>
      <c r="R12" s="235"/>
    </row>
    <row r="13" spans="1:23" x14ac:dyDescent="0.2">
      <c r="A13" s="163" t="s">
        <v>482</v>
      </c>
      <c r="B13" s="317" t="s">
        <v>470</v>
      </c>
      <c r="C13" s="497">
        <v>1328</v>
      </c>
      <c r="D13" s="498">
        <v>1446</v>
      </c>
      <c r="E13" s="498">
        <v>1072</v>
      </c>
      <c r="F13" s="498">
        <v>804</v>
      </c>
      <c r="G13" s="498"/>
      <c r="H13" s="498"/>
      <c r="I13" s="498"/>
      <c r="J13" s="498"/>
      <c r="K13" s="498">
        <v>354</v>
      </c>
      <c r="L13" s="498">
        <v>379</v>
      </c>
      <c r="M13" s="498">
        <v>262</v>
      </c>
      <c r="N13" s="498">
        <v>220</v>
      </c>
      <c r="O13" s="498">
        <v>63</v>
      </c>
      <c r="P13" s="498">
        <v>66</v>
      </c>
      <c r="Q13" s="498">
        <v>39</v>
      </c>
      <c r="R13" s="499">
        <v>32</v>
      </c>
    </row>
    <row r="14" spans="1:23" x14ac:dyDescent="0.2">
      <c r="A14" s="163" t="s">
        <v>483</v>
      </c>
      <c r="B14" s="317" t="s">
        <v>471</v>
      </c>
      <c r="C14" s="233"/>
      <c r="D14" s="234"/>
      <c r="E14" s="234"/>
      <c r="F14" s="234"/>
      <c r="G14" s="234"/>
      <c r="H14" s="234"/>
      <c r="I14" s="234"/>
      <c r="J14" s="234"/>
      <c r="K14" s="234"/>
      <c r="L14" s="234"/>
      <c r="M14" s="234"/>
      <c r="N14" s="234"/>
      <c r="O14" s="234"/>
      <c r="P14" s="234"/>
      <c r="Q14" s="234"/>
      <c r="R14" s="235"/>
    </row>
    <row r="15" spans="1:23" x14ac:dyDescent="0.2">
      <c r="A15" s="163" t="s">
        <v>484</v>
      </c>
      <c r="B15" s="317" t="s">
        <v>472</v>
      </c>
      <c r="C15" s="233"/>
      <c r="D15" s="234"/>
      <c r="E15" s="234"/>
      <c r="F15" s="234"/>
      <c r="G15" s="234"/>
      <c r="H15" s="234"/>
      <c r="I15" s="234"/>
      <c r="J15" s="234"/>
      <c r="K15" s="234"/>
      <c r="L15" s="234"/>
      <c r="M15" s="234"/>
      <c r="N15" s="234"/>
      <c r="O15" s="234"/>
      <c r="P15" s="234"/>
      <c r="Q15" s="234"/>
      <c r="R15" s="235"/>
    </row>
    <row r="16" spans="1:23" x14ac:dyDescent="0.2">
      <c r="A16" s="163" t="s">
        <v>474</v>
      </c>
      <c r="B16" s="317" t="s">
        <v>473</v>
      </c>
      <c r="C16" s="233"/>
      <c r="D16" s="234"/>
      <c r="E16" s="234"/>
      <c r="F16" s="234"/>
      <c r="G16" s="234"/>
      <c r="H16" s="234"/>
      <c r="I16" s="234"/>
      <c r="J16" s="234"/>
      <c r="K16" s="234"/>
      <c r="L16" s="234"/>
      <c r="M16" s="234"/>
      <c r="N16" s="234"/>
      <c r="O16" s="234"/>
      <c r="P16" s="234"/>
      <c r="Q16" s="234"/>
      <c r="R16" s="235"/>
    </row>
    <row r="17" spans="1:18" x14ac:dyDescent="0.2">
      <c r="A17" s="318" t="s">
        <v>92</v>
      </c>
      <c r="B17" s="319" t="s">
        <v>93</v>
      </c>
      <c r="C17" s="333"/>
      <c r="D17" s="334">
        <f>SUM(D6:D16)</f>
        <v>1446</v>
      </c>
      <c r="E17" s="334">
        <f>SUM(E6:E16)</f>
        <v>1072</v>
      </c>
      <c r="F17" s="334">
        <f>SUM(F6:F16)</f>
        <v>804</v>
      </c>
      <c r="G17" s="334"/>
      <c r="H17" s="334" t="s">
        <v>561</v>
      </c>
      <c r="I17" s="334" t="s">
        <v>561</v>
      </c>
      <c r="J17" s="334" t="s">
        <v>561</v>
      </c>
      <c r="K17" s="334"/>
      <c r="L17" s="334">
        <f>SUM(L6:L16)</f>
        <v>379</v>
      </c>
      <c r="M17" s="334">
        <f>SUM(M6:M16)</f>
        <v>262</v>
      </c>
      <c r="N17" s="334">
        <f>SUM(N6:N16)</f>
        <v>220</v>
      </c>
      <c r="O17" s="334"/>
      <c r="P17" s="334">
        <f>SUM(P6:P16)</f>
        <v>66</v>
      </c>
      <c r="Q17" s="334">
        <f>SUM(Q6:Q16)</f>
        <v>39</v>
      </c>
      <c r="R17" s="335">
        <f>SUM(R6:R16)</f>
        <v>32</v>
      </c>
    </row>
    <row r="18" spans="1:18" s="6" customFormat="1" x14ac:dyDescent="0.2">
      <c r="A18" s="166" t="s">
        <v>552</v>
      </c>
      <c r="B18" s="320"/>
      <c r="C18" s="523"/>
      <c r="D18" s="524"/>
      <c r="E18" s="524"/>
      <c r="F18" s="524"/>
      <c r="G18" s="524"/>
      <c r="H18" s="524"/>
      <c r="I18" s="524"/>
      <c r="J18" s="524"/>
      <c r="K18" s="524"/>
      <c r="L18" s="524"/>
      <c r="M18" s="524"/>
      <c r="N18" s="524"/>
      <c r="O18" s="524"/>
      <c r="P18" s="524"/>
      <c r="Q18" s="524"/>
      <c r="R18" s="525"/>
    </row>
    <row r="19" spans="1:18" s="2" customFormat="1" x14ac:dyDescent="0.2">
      <c r="A19" s="315" t="s">
        <v>462</v>
      </c>
      <c r="B19" s="316" t="s">
        <v>461</v>
      </c>
      <c r="C19" s="330"/>
      <c r="D19" s="331"/>
      <c r="E19" s="331"/>
      <c r="F19" s="331"/>
      <c r="G19" s="331"/>
      <c r="H19" s="331"/>
      <c r="I19" s="331"/>
      <c r="J19" s="331"/>
      <c r="K19" s="331"/>
      <c r="L19" s="331"/>
      <c r="M19" s="331"/>
      <c r="N19" s="331"/>
      <c r="O19" s="331"/>
      <c r="P19" s="331"/>
      <c r="Q19" s="331"/>
      <c r="R19" s="332"/>
    </row>
    <row r="20" spans="1:18" x14ac:dyDescent="0.2">
      <c r="A20" s="163" t="s">
        <v>476</v>
      </c>
      <c r="B20" s="317" t="s">
        <v>463</v>
      </c>
      <c r="C20" s="233"/>
      <c r="D20" s="234"/>
      <c r="E20" s="234"/>
      <c r="F20" s="234"/>
      <c r="G20" s="234"/>
      <c r="H20" s="234"/>
      <c r="I20" s="234"/>
      <c r="J20" s="234"/>
      <c r="K20" s="234"/>
      <c r="L20" s="234"/>
      <c r="M20" s="234"/>
      <c r="N20" s="234"/>
      <c r="O20" s="234"/>
      <c r="P20" s="234"/>
      <c r="Q20" s="234"/>
      <c r="R20" s="235"/>
    </row>
    <row r="21" spans="1:18" x14ac:dyDescent="0.2">
      <c r="A21" s="163" t="s">
        <v>477</v>
      </c>
      <c r="B21" s="317" t="s">
        <v>464</v>
      </c>
      <c r="C21" s="233"/>
      <c r="D21" s="234"/>
      <c r="E21" s="234"/>
      <c r="F21" s="234"/>
      <c r="G21" s="234"/>
      <c r="H21" s="234"/>
      <c r="I21" s="234"/>
      <c r="J21" s="234"/>
      <c r="K21" s="234"/>
      <c r="L21" s="234"/>
      <c r="M21" s="234"/>
      <c r="N21" s="234"/>
      <c r="O21" s="234"/>
      <c r="P21" s="234"/>
      <c r="Q21" s="234"/>
      <c r="R21" s="235"/>
    </row>
    <row r="22" spans="1:18" x14ac:dyDescent="0.2">
      <c r="A22" s="163" t="s">
        <v>478</v>
      </c>
      <c r="B22" s="317" t="s">
        <v>465</v>
      </c>
      <c r="C22" s="233"/>
      <c r="D22" s="234"/>
      <c r="E22" s="234"/>
      <c r="F22" s="234"/>
      <c r="G22" s="234"/>
      <c r="H22" s="234"/>
      <c r="I22" s="234"/>
      <c r="J22" s="234"/>
      <c r="K22" s="234"/>
      <c r="L22" s="234"/>
      <c r="M22" s="234"/>
      <c r="N22" s="234"/>
      <c r="O22" s="234"/>
      <c r="P22" s="234"/>
      <c r="Q22" s="234"/>
      <c r="R22" s="235"/>
    </row>
    <row r="23" spans="1:18" x14ac:dyDescent="0.2">
      <c r="A23" s="163" t="s">
        <v>479</v>
      </c>
      <c r="B23" s="317" t="s">
        <v>466</v>
      </c>
      <c r="C23" s="500">
        <v>469</v>
      </c>
      <c r="D23" s="501">
        <v>520</v>
      </c>
      <c r="E23" s="501">
        <v>276</v>
      </c>
      <c r="F23" s="501">
        <v>218</v>
      </c>
      <c r="G23" s="234"/>
      <c r="H23" s="234"/>
      <c r="I23" s="234"/>
      <c r="J23" s="234"/>
      <c r="K23" s="500">
        <v>200</v>
      </c>
      <c r="L23" s="501">
        <v>244</v>
      </c>
      <c r="M23" s="501">
        <v>170</v>
      </c>
      <c r="N23" s="501">
        <v>149</v>
      </c>
      <c r="O23" s="500">
        <v>35</v>
      </c>
      <c r="P23" s="501">
        <v>35</v>
      </c>
      <c r="Q23" s="501">
        <v>9</v>
      </c>
      <c r="R23" s="502">
        <v>9</v>
      </c>
    </row>
    <row r="24" spans="1:18" x14ac:dyDescent="0.2">
      <c r="A24" s="163" t="s">
        <v>480</v>
      </c>
      <c r="B24" s="317" t="s">
        <v>467</v>
      </c>
      <c r="C24" s="503">
        <v>708</v>
      </c>
      <c r="D24" s="504">
        <v>858</v>
      </c>
      <c r="E24" s="504">
        <v>372</v>
      </c>
      <c r="F24" s="504">
        <v>307</v>
      </c>
      <c r="G24" s="498"/>
      <c r="H24" s="498"/>
      <c r="I24" s="498"/>
      <c r="J24" s="498"/>
      <c r="K24" s="504">
        <v>389</v>
      </c>
      <c r="L24" s="504">
        <v>448</v>
      </c>
      <c r="M24" s="504">
        <v>271</v>
      </c>
      <c r="N24" s="504">
        <v>227</v>
      </c>
      <c r="O24" s="504">
        <v>118</v>
      </c>
      <c r="P24" s="504">
        <v>119</v>
      </c>
      <c r="Q24" s="504">
        <v>35</v>
      </c>
      <c r="R24" s="505">
        <v>35</v>
      </c>
    </row>
    <row r="25" spans="1:18" x14ac:dyDescent="0.2">
      <c r="A25" s="163" t="s">
        <v>481</v>
      </c>
      <c r="B25" s="317" t="s">
        <v>468</v>
      </c>
      <c r="C25" s="500"/>
      <c r="D25" s="501"/>
      <c r="E25" s="501"/>
      <c r="F25" s="501"/>
      <c r="G25" s="234"/>
      <c r="H25" s="234"/>
      <c r="I25" s="234"/>
      <c r="J25" s="234"/>
      <c r="K25" s="501"/>
      <c r="L25" s="501"/>
      <c r="M25" s="501"/>
      <c r="N25" s="501"/>
      <c r="O25" s="501"/>
      <c r="P25" s="501"/>
      <c r="Q25" s="501"/>
      <c r="R25" s="502"/>
    </row>
    <row r="26" spans="1:18" x14ac:dyDescent="0.2">
      <c r="A26" s="163" t="s">
        <v>475</v>
      </c>
      <c r="B26" s="317" t="s">
        <v>469</v>
      </c>
      <c r="C26" s="500">
        <v>90</v>
      </c>
      <c r="D26" s="501">
        <v>103</v>
      </c>
      <c r="E26" s="501">
        <v>53</v>
      </c>
      <c r="F26" s="501">
        <v>37</v>
      </c>
      <c r="G26" s="234"/>
      <c r="H26" s="234"/>
      <c r="I26" s="234"/>
      <c r="J26" s="234"/>
      <c r="K26" s="500">
        <v>60</v>
      </c>
      <c r="L26" s="501">
        <v>62</v>
      </c>
      <c r="M26" s="501">
        <v>47</v>
      </c>
      <c r="N26" s="501">
        <v>43</v>
      </c>
      <c r="O26" s="501"/>
      <c r="P26" s="501"/>
      <c r="Q26" s="501"/>
      <c r="R26" s="502"/>
    </row>
    <row r="27" spans="1:18" x14ac:dyDescent="0.2">
      <c r="A27" s="163" t="s">
        <v>482</v>
      </c>
      <c r="B27" s="317" t="s">
        <v>470</v>
      </c>
      <c r="C27" s="233"/>
      <c r="D27" s="234"/>
      <c r="E27" s="234"/>
      <c r="F27" s="234"/>
      <c r="G27" s="234"/>
      <c r="H27" s="234"/>
      <c r="I27" s="234"/>
      <c r="J27" s="234"/>
      <c r="K27" s="234"/>
      <c r="L27" s="234"/>
      <c r="M27" s="234"/>
      <c r="N27" s="234"/>
      <c r="O27" s="234"/>
      <c r="P27" s="234"/>
      <c r="Q27" s="234"/>
      <c r="R27" s="235"/>
    </row>
    <row r="28" spans="1:18" x14ac:dyDescent="0.2">
      <c r="A28" s="163" t="s">
        <v>483</v>
      </c>
      <c r="B28" s="317" t="s">
        <v>471</v>
      </c>
      <c r="C28" s="233"/>
      <c r="D28" s="234"/>
      <c r="E28" s="234"/>
      <c r="F28" s="234"/>
      <c r="G28" s="234"/>
      <c r="H28" s="234"/>
      <c r="I28" s="234"/>
      <c r="J28" s="234"/>
      <c r="K28" s="234"/>
      <c r="L28" s="234"/>
      <c r="M28" s="234"/>
      <c r="N28" s="234"/>
      <c r="O28" s="234"/>
      <c r="P28" s="234"/>
      <c r="Q28" s="234"/>
      <c r="R28" s="235"/>
    </row>
    <row r="29" spans="1:18" x14ac:dyDescent="0.2">
      <c r="A29" s="163" t="s">
        <v>484</v>
      </c>
      <c r="B29" s="317" t="s">
        <v>472</v>
      </c>
      <c r="C29" s="236"/>
      <c r="D29" s="237"/>
      <c r="E29" s="237"/>
      <c r="F29" s="237"/>
      <c r="G29" s="237"/>
      <c r="H29" s="237"/>
      <c r="I29" s="237"/>
      <c r="J29" s="237"/>
      <c r="K29" s="237"/>
      <c r="L29" s="237"/>
      <c r="M29" s="237"/>
      <c r="N29" s="237"/>
      <c r="O29" s="237"/>
      <c r="P29" s="237"/>
      <c r="Q29" s="237"/>
      <c r="R29" s="238"/>
    </row>
    <row r="30" spans="1:18" x14ac:dyDescent="0.2">
      <c r="A30" s="163" t="s">
        <v>474</v>
      </c>
      <c r="B30" s="317" t="s">
        <v>473</v>
      </c>
      <c r="C30" s="236"/>
      <c r="D30" s="237"/>
      <c r="E30" s="237"/>
      <c r="F30" s="237"/>
      <c r="G30" s="237"/>
      <c r="H30" s="237"/>
      <c r="I30" s="237"/>
      <c r="J30" s="237"/>
      <c r="K30" s="237"/>
      <c r="L30" s="237"/>
      <c r="M30" s="237"/>
      <c r="N30" s="237"/>
      <c r="O30" s="237"/>
      <c r="P30" s="237"/>
      <c r="Q30" s="237"/>
      <c r="R30" s="238"/>
    </row>
    <row r="31" spans="1:18" x14ac:dyDescent="0.2">
      <c r="A31" s="318" t="s">
        <v>92</v>
      </c>
      <c r="B31" s="319" t="s">
        <v>93</v>
      </c>
      <c r="C31" s="333"/>
      <c r="D31" s="334">
        <f>SUM(D20:D30)</f>
        <v>1481</v>
      </c>
      <c r="E31" s="334">
        <f>SUM(E20:E30)</f>
        <v>701</v>
      </c>
      <c r="F31" s="334">
        <f>SUM(F20:F30)</f>
        <v>562</v>
      </c>
      <c r="G31" s="334"/>
      <c r="H31" s="334" t="s">
        <v>561</v>
      </c>
      <c r="I31" s="334" t="s">
        <v>561</v>
      </c>
      <c r="J31" s="334" t="s">
        <v>561</v>
      </c>
      <c r="K31" s="334"/>
      <c r="L31" s="334">
        <f>SUM(L20:L30)</f>
        <v>754</v>
      </c>
      <c r="M31" s="334">
        <f>SUM(M20:M30)</f>
        <v>488</v>
      </c>
      <c r="N31" s="334">
        <f>SUM(N20:N30)</f>
        <v>419</v>
      </c>
      <c r="O31" s="334"/>
      <c r="P31" s="334">
        <f>SUM(P20:P30)</f>
        <v>154</v>
      </c>
      <c r="Q31" s="334">
        <f>SUM(Q20:Q30)</f>
        <v>44</v>
      </c>
      <c r="R31" s="335">
        <f>SUM(R20:R30)</f>
        <v>44</v>
      </c>
    </row>
    <row r="32" spans="1:18" x14ac:dyDescent="0.2">
      <c r="A32" s="166" t="s">
        <v>553</v>
      </c>
      <c r="B32" s="320"/>
      <c r="C32" s="523"/>
      <c r="D32" s="524"/>
      <c r="E32" s="524"/>
      <c r="F32" s="524"/>
      <c r="G32" s="524"/>
      <c r="H32" s="524"/>
      <c r="I32" s="524"/>
      <c r="J32" s="524"/>
      <c r="K32" s="524"/>
      <c r="L32" s="524"/>
      <c r="M32" s="524"/>
      <c r="N32" s="524"/>
      <c r="O32" s="524"/>
      <c r="P32" s="524"/>
      <c r="Q32" s="524"/>
      <c r="R32" s="525"/>
    </row>
    <row r="33" spans="1:18" x14ac:dyDescent="0.2">
      <c r="A33" s="315" t="s">
        <v>462</v>
      </c>
      <c r="B33" s="316" t="s">
        <v>461</v>
      </c>
      <c r="C33" s="330"/>
      <c r="D33" s="331"/>
      <c r="E33" s="331"/>
      <c r="F33" s="331"/>
      <c r="G33" s="331"/>
      <c r="H33" s="331"/>
      <c r="I33" s="331"/>
      <c r="J33" s="331"/>
      <c r="K33" s="331"/>
      <c r="L33" s="331"/>
      <c r="M33" s="331"/>
      <c r="N33" s="331"/>
      <c r="O33" s="331"/>
      <c r="P33" s="331"/>
      <c r="Q33" s="331"/>
      <c r="R33" s="332"/>
    </row>
    <row r="34" spans="1:18" x14ac:dyDescent="0.2">
      <c r="A34" s="163" t="s">
        <v>476</v>
      </c>
      <c r="B34" s="317" t="s">
        <v>463</v>
      </c>
      <c r="C34" s="233"/>
      <c r="D34" s="234"/>
      <c r="E34" s="234"/>
      <c r="F34" s="234"/>
      <c r="G34" s="234"/>
      <c r="H34" s="234"/>
      <c r="I34" s="234"/>
      <c r="J34" s="234"/>
      <c r="K34" s="234"/>
      <c r="L34" s="234"/>
      <c r="M34" s="234"/>
      <c r="N34" s="234"/>
      <c r="O34" s="234"/>
      <c r="P34" s="234"/>
      <c r="Q34" s="234"/>
      <c r="R34" s="235"/>
    </row>
    <row r="35" spans="1:18" x14ac:dyDescent="0.2">
      <c r="A35" s="163" t="s">
        <v>477</v>
      </c>
      <c r="B35" s="317" t="s">
        <v>464</v>
      </c>
      <c r="C35" s="233"/>
      <c r="D35" s="234"/>
      <c r="E35" s="234"/>
      <c r="F35" s="234"/>
      <c r="G35" s="234"/>
      <c r="H35" s="234"/>
      <c r="I35" s="234"/>
      <c r="J35" s="234"/>
      <c r="K35" s="234"/>
      <c r="L35" s="234"/>
      <c r="M35" s="234"/>
      <c r="N35" s="234"/>
      <c r="O35" s="234"/>
      <c r="P35" s="234"/>
      <c r="Q35" s="234"/>
      <c r="R35" s="235"/>
    </row>
    <row r="36" spans="1:18" x14ac:dyDescent="0.2">
      <c r="A36" s="163" t="s">
        <v>478</v>
      </c>
      <c r="B36" s="317" t="s">
        <v>465</v>
      </c>
      <c r="C36" s="506">
        <v>723</v>
      </c>
      <c r="D36" s="507">
        <v>723</v>
      </c>
      <c r="E36" s="507">
        <v>124</v>
      </c>
      <c r="F36" s="507">
        <v>124</v>
      </c>
      <c r="G36" s="507"/>
      <c r="H36" s="507"/>
      <c r="I36" s="507"/>
      <c r="J36" s="507"/>
      <c r="K36" s="507">
        <v>127</v>
      </c>
      <c r="L36" s="507">
        <v>127</v>
      </c>
      <c r="M36" s="507">
        <v>81</v>
      </c>
      <c r="N36" s="507">
        <v>81</v>
      </c>
      <c r="O36" s="507">
        <v>25</v>
      </c>
      <c r="P36" s="507">
        <v>25</v>
      </c>
      <c r="Q36" s="507">
        <v>19</v>
      </c>
      <c r="R36" s="508">
        <v>19</v>
      </c>
    </row>
    <row r="37" spans="1:18" x14ac:dyDescent="0.2">
      <c r="A37" s="163" t="s">
        <v>479</v>
      </c>
      <c r="B37" s="317" t="s">
        <v>466</v>
      </c>
      <c r="C37" s="497">
        <v>685</v>
      </c>
      <c r="D37" s="498">
        <v>692</v>
      </c>
      <c r="E37" s="498">
        <v>129</v>
      </c>
      <c r="F37" s="498">
        <v>129</v>
      </c>
      <c r="G37" s="498"/>
      <c r="H37" s="498"/>
      <c r="I37" s="498"/>
      <c r="J37" s="498"/>
      <c r="K37" s="498">
        <v>195</v>
      </c>
      <c r="L37" s="498">
        <v>205</v>
      </c>
      <c r="M37" s="498">
        <v>99</v>
      </c>
      <c r="N37" s="498">
        <v>99</v>
      </c>
      <c r="O37" s="498"/>
      <c r="P37" s="498"/>
      <c r="Q37" s="498"/>
      <c r="R37" s="499"/>
    </row>
    <row r="38" spans="1:18" x14ac:dyDescent="0.2">
      <c r="A38" s="163" t="s">
        <v>480</v>
      </c>
      <c r="B38" s="317" t="s">
        <v>467</v>
      </c>
      <c r="C38" s="233"/>
      <c r="D38" s="234"/>
      <c r="E38" s="234"/>
      <c r="F38" s="234"/>
      <c r="G38" s="234"/>
      <c r="H38" s="234"/>
      <c r="I38" s="234"/>
      <c r="J38" s="234"/>
      <c r="K38" s="234"/>
      <c r="L38" s="234"/>
      <c r="M38" s="234"/>
      <c r="N38" s="234"/>
      <c r="O38" s="234"/>
      <c r="P38" s="234"/>
      <c r="Q38" s="234"/>
      <c r="R38" s="235"/>
    </row>
    <row r="39" spans="1:18" x14ac:dyDescent="0.2">
      <c r="A39" s="163" t="s">
        <v>481</v>
      </c>
      <c r="B39" s="317" t="s">
        <v>468</v>
      </c>
      <c r="C39" s="233"/>
      <c r="D39" s="234"/>
      <c r="E39" s="234"/>
      <c r="F39" s="234"/>
      <c r="G39" s="234"/>
      <c r="H39" s="234"/>
      <c r="I39" s="234"/>
      <c r="J39" s="234"/>
      <c r="K39" s="234"/>
      <c r="L39" s="234"/>
      <c r="M39" s="234"/>
      <c r="N39" s="234"/>
      <c r="O39" s="234"/>
      <c r="P39" s="234"/>
      <c r="Q39" s="234"/>
      <c r="R39" s="235"/>
    </row>
    <row r="40" spans="1:18" x14ac:dyDescent="0.2">
      <c r="A40" s="163" t="s">
        <v>475</v>
      </c>
      <c r="B40" s="317" t="s">
        <v>469</v>
      </c>
      <c r="C40" s="233"/>
      <c r="D40" s="234"/>
      <c r="E40" s="234"/>
      <c r="F40" s="234"/>
      <c r="G40" s="234"/>
      <c r="H40" s="234"/>
      <c r="I40" s="234"/>
      <c r="J40" s="234"/>
      <c r="K40" s="234"/>
      <c r="L40" s="234"/>
      <c r="M40" s="234"/>
      <c r="N40" s="234"/>
      <c r="O40" s="234"/>
      <c r="P40" s="234"/>
      <c r="Q40" s="234"/>
      <c r="R40" s="235"/>
    </row>
    <row r="41" spans="1:18" x14ac:dyDescent="0.2">
      <c r="A41" s="163" t="s">
        <v>482</v>
      </c>
      <c r="B41" s="317" t="s">
        <v>470</v>
      </c>
      <c r="C41" s="233"/>
      <c r="D41" s="234"/>
      <c r="E41" s="234"/>
      <c r="F41" s="234"/>
      <c r="G41" s="234"/>
      <c r="H41" s="234"/>
      <c r="I41" s="234"/>
      <c r="J41" s="234"/>
      <c r="K41" s="234"/>
      <c r="L41" s="234"/>
      <c r="M41" s="234"/>
      <c r="N41" s="234"/>
      <c r="O41" s="234"/>
      <c r="P41" s="234"/>
      <c r="Q41" s="234"/>
      <c r="R41" s="235"/>
    </row>
    <row r="42" spans="1:18" x14ac:dyDescent="0.2">
      <c r="A42" s="163" t="s">
        <v>483</v>
      </c>
      <c r="B42" s="317" t="s">
        <v>471</v>
      </c>
      <c r="C42" s="233"/>
      <c r="D42" s="234"/>
      <c r="E42" s="234"/>
      <c r="F42" s="234"/>
      <c r="G42" s="234"/>
      <c r="H42" s="234"/>
      <c r="I42" s="234"/>
      <c r="J42" s="234"/>
      <c r="K42" s="234"/>
      <c r="L42" s="234"/>
      <c r="M42" s="234"/>
      <c r="N42" s="234"/>
      <c r="O42" s="234"/>
      <c r="P42" s="234"/>
      <c r="Q42" s="234"/>
      <c r="R42" s="235"/>
    </row>
    <row r="43" spans="1:18" x14ac:dyDescent="0.2">
      <c r="A43" s="163" t="s">
        <v>484</v>
      </c>
      <c r="B43" s="317" t="s">
        <v>472</v>
      </c>
      <c r="C43" s="236"/>
      <c r="D43" s="237"/>
      <c r="E43" s="237"/>
      <c r="F43" s="237"/>
      <c r="G43" s="237"/>
      <c r="H43" s="237"/>
      <c r="I43" s="237"/>
      <c r="J43" s="237"/>
      <c r="K43" s="237"/>
      <c r="L43" s="237"/>
      <c r="M43" s="237"/>
      <c r="N43" s="237"/>
      <c r="O43" s="237"/>
      <c r="P43" s="237"/>
      <c r="Q43" s="237"/>
      <c r="R43" s="238"/>
    </row>
    <row r="44" spans="1:18" x14ac:dyDescent="0.2">
      <c r="A44" s="163" t="s">
        <v>474</v>
      </c>
      <c r="B44" s="317" t="s">
        <v>473</v>
      </c>
      <c r="C44" s="236"/>
      <c r="D44" s="237"/>
      <c r="E44" s="237"/>
      <c r="F44" s="237"/>
      <c r="G44" s="237"/>
      <c r="H44" s="237"/>
      <c r="I44" s="237"/>
      <c r="J44" s="237"/>
      <c r="K44" s="237"/>
      <c r="L44" s="237"/>
      <c r="M44" s="237"/>
      <c r="N44" s="237"/>
      <c r="O44" s="237"/>
      <c r="P44" s="237"/>
      <c r="Q44" s="237"/>
      <c r="R44" s="238"/>
    </row>
    <row r="45" spans="1:18" x14ac:dyDescent="0.2">
      <c r="A45" s="318" t="s">
        <v>92</v>
      </c>
      <c r="B45" s="319" t="s">
        <v>93</v>
      </c>
      <c r="C45" s="333"/>
      <c r="D45" s="334">
        <f>SUM(D34:D44)</f>
        <v>1415</v>
      </c>
      <c r="E45" s="334">
        <f>SUM(E34:E44)</f>
        <v>253</v>
      </c>
      <c r="F45" s="334">
        <f>SUM(F34:F44)</f>
        <v>253</v>
      </c>
      <c r="G45" s="334"/>
      <c r="H45" s="334" t="s">
        <v>561</v>
      </c>
      <c r="I45" s="334" t="s">
        <v>561</v>
      </c>
      <c r="J45" s="334" t="s">
        <v>561</v>
      </c>
      <c r="K45" s="334"/>
      <c r="L45" s="334">
        <f>SUM(L34:L44)</f>
        <v>332</v>
      </c>
      <c r="M45" s="334">
        <f>SUM(M34:M44)</f>
        <v>180</v>
      </c>
      <c r="N45" s="334">
        <f>SUM(N34:N44)</f>
        <v>180</v>
      </c>
      <c r="O45" s="334"/>
      <c r="P45" s="334">
        <f>SUM(P34:P44)</f>
        <v>25</v>
      </c>
      <c r="Q45" s="334">
        <f>SUM(Q34:Q44)</f>
        <v>19</v>
      </c>
      <c r="R45" s="335">
        <f>SUM(R34:R44)</f>
        <v>19</v>
      </c>
    </row>
    <row r="46" spans="1:18" x14ac:dyDescent="0.2">
      <c r="A46" s="166" t="s">
        <v>554</v>
      </c>
      <c r="B46" s="320"/>
      <c r="C46" s="523"/>
      <c r="D46" s="524"/>
      <c r="E46" s="524"/>
      <c r="F46" s="524"/>
      <c r="G46" s="524"/>
      <c r="H46" s="524"/>
      <c r="I46" s="524"/>
      <c r="J46" s="524"/>
      <c r="K46" s="524"/>
      <c r="L46" s="524"/>
      <c r="M46" s="524"/>
      <c r="N46" s="524"/>
      <c r="O46" s="524"/>
      <c r="P46" s="524"/>
      <c r="Q46" s="524"/>
      <c r="R46" s="525"/>
    </row>
    <row r="47" spans="1:18" x14ac:dyDescent="0.2">
      <c r="A47" s="315" t="s">
        <v>462</v>
      </c>
      <c r="B47" s="316" t="s">
        <v>461</v>
      </c>
      <c r="C47" s="330"/>
      <c r="D47" s="331"/>
      <c r="E47" s="331"/>
      <c r="F47" s="331"/>
      <c r="G47" s="331"/>
      <c r="H47" s="331"/>
      <c r="I47" s="331"/>
      <c r="J47" s="331"/>
      <c r="K47" s="331"/>
      <c r="L47" s="331"/>
      <c r="M47" s="331"/>
      <c r="N47" s="331"/>
      <c r="O47" s="331"/>
      <c r="P47" s="331"/>
      <c r="Q47" s="331"/>
      <c r="R47" s="332"/>
    </row>
    <row r="48" spans="1:18" x14ac:dyDescent="0.2">
      <c r="A48" s="163" t="s">
        <v>476</v>
      </c>
      <c r="B48" s="317" t="s">
        <v>463</v>
      </c>
      <c r="C48" s="233"/>
      <c r="D48" s="234"/>
      <c r="E48" s="234"/>
      <c r="F48" s="234"/>
      <c r="G48" s="234"/>
      <c r="H48" s="234"/>
      <c r="I48" s="234"/>
      <c r="J48" s="234"/>
      <c r="K48" s="234"/>
      <c r="L48" s="234"/>
      <c r="M48" s="234"/>
      <c r="N48" s="234"/>
      <c r="O48" s="234"/>
      <c r="P48" s="234"/>
      <c r="Q48" s="234"/>
      <c r="R48" s="235"/>
    </row>
    <row r="49" spans="1:18" x14ac:dyDescent="0.2">
      <c r="A49" s="163" t="s">
        <v>477</v>
      </c>
      <c r="B49" s="317" t="s">
        <v>464</v>
      </c>
      <c r="C49" s="233"/>
      <c r="D49" s="234"/>
      <c r="E49" s="234"/>
      <c r="F49" s="234"/>
      <c r="G49" s="234"/>
      <c r="H49" s="234"/>
      <c r="I49" s="234"/>
      <c r="J49" s="234"/>
      <c r="K49" s="234"/>
      <c r="L49" s="234"/>
      <c r="M49" s="234"/>
      <c r="N49" s="234"/>
      <c r="O49" s="234"/>
      <c r="P49" s="234"/>
      <c r="Q49" s="234"/>
      <c r="R49" s="235"/>
    </row>
    <row r="50" spans="1:18" x14ac:dyDescent="0.2">
      <c r="A50" s="163" t="s">
        <v>478</v>
      </c>
      <c r="B50" s="317" t="s">
        <v>465</v>
      </c>
      <c r="C50" s="233"/>
      <c r="D50" s="234"/>
      <c r="E50" s="234"/>
      <c r="F50" s="234"/>
      <c r="G50" s="234"/>
      <c r="H50" s="234"/>
      <c r="I50" s="234"/>
      <c r="J50" s="234"/>
      <c r="K50" s="234"/>
      <c r="L50" s="234"/>
      <c r="M50" s="234"/>
      <c r="N50" s="234"/>
      <c r="O50" s="234"/>
      <c r="P50" s="234"/>
      <c r="Q50" s="234"/>
      <c r="R50" s="235"/>
    </row>
    <row r="51" spans="1:18" x14ac:dyDescent="0.2">
      <c r="A51" s="163" t="s">
        <v>479</v>
      </c>
      <c r="B51" s="317" t="s">
        <v>466</v>
      </c>
      <c r="C51" s="233"/>
      <c r="D51" s="234"/>
      <c r="E51" s="234"/>
      <c r="F51" s="234"/>
      <c r="G51" s="234"/>
      <c r="H51" s="234"/>
      <c r="I51" s="234"/>
      <c r="J51" s="234"/>
      <c r="K51" s="234"/>
      <c r="L51" s="234"/>
      <c r="M51" s="234"/>
      <c r="N51" s="234"/>
      <c r="O51" s="234"/>
      <c r="P51" s="234"/>
      <c r="Q51" s="234"/>
      <c r="R51" s="235"/>
    </row>
    <row r="52" spans="1:18" x14ac:dyDescent="0.2">
      <c r="A52" s="163" t="s">
        <v>480</v>
      </c>
      <c r="B52" s="317" t="s">
        <v>467</v>
      </c>
      <c r="C52" s="233"/>
      <c r="D52" s="234"/>
      <c r="E52" s="234"/>
      <c r="F52" s="234"/>
      <c r="G52" s="234"/>
      <c r="H52" s="234"/>
      <c r="I52" s="234"/>
      <c r="J52" s="234"/>
      <c r="K52" s="234"/>
      <c r="L52" s="234"/>
      <c r="M52" s="234"/>
      <c r="N52" s="234"/>
      <c r="O52" s="234"/>
      <c r="P52" s="234"/>
      <c r="Q52" s="234"/>
      <c r="R52" s="235"/>
    </row>
    <row r="53" spans="1:18" x14ac:dyDescent="0.2">
      <c r="A53" s="163" t="s">
        <v>481</v>
      </c>
      <c r="B53" s="317" t="s">
        <v>468</v>
      </c>
      <c r="C53" s="233"/>
      <c r="D53" s="234"/>
      <c r="E53" s="234"/>
      <c r="F53" s="234"/>
      <c r="G53" s="234"/>
      <c r="H53" s="234"/>
      <c r="I53" s="234"/>
      <c r="J53" s="234"/>
      <c r="K53" s="234"/>
      <c r="L53" s="234"/>
      <c r="M53" s="234"/>
      <c r="N53" s="234"/>
      <c r="O53" s="234"/>
      <c r="P53" s="234"/>
      <c r="Q53" s="234"/>
      <c r="R53" s="235"/>
    </row>
    <row r="54" spans="1:18" x14ac:dyDescent="0.2">
      <c r="A54" s="163" t="s">
        <v>475</v>
      </c>
      <c r="B54" s="317" t="s">
        <v>469</v>
      </c>
      <c r="C54" s="497">
        <v>932</v>
      </c>
      <c r="D54" s="498">
        <v>1091</v>
      </c>
      <c r="E54" s="498">
        <v>708</v>
      </c>
      <c r="F54" s="498">
        <v>569</v>
      </c>
      <c r="G54" s="498"/>
      <c r="H54" s="498"/>
      <c r="I54" s="498"/>
      <c r="J54" s="498"/>
      <c r="K54" s="498">
        <v>257</v>
      </c>
      <c r="L54" s="498">
        <v>284</v>
      </c>
      <c r="M54" s="498">
        <v>237</v>
      </c>
      <c r="N54" s="498">
        <v>206</v>
      </c>
      <c r="O54" s="234"/>
      <c r="P54" s="234"/>
      <c r="Q54" s="234"/>
      <c r="R54" s="235"/>
    </row>
    <row r="55" spans="1:18" x14ac:dyDescent="0.2">
      <c r="A55" s="163" t="s">
        <v>482</v>
      </c>
      <c r="B55" s="317" t="s">
        <v>470</v>
      </c>
      <c r="C55" s="233"/>
      <c r="D55" s="234"/>
      <c r="E55" s="234"/>
      <c r="F55" s="234"/>
      <c r="G55" s="234"/>
      <c r="H55" s="234"/>
      <c r="I55" s="234"/>
      <c r="J55" s="234"/>
      <c r="K55" s="234"/>
      <c r="L55" s="234"/>
      <c r="M55" s="234"/>
      <c r="N55" s="234"/>
      <c r="O55" s="498">
        <v>13</v>
      </c>
      <c r="P55" s="498">
        <v>15</v>
      </c>
      <c r="Q55" s="498">
        <v>10</v>
      </c>
      <c r="R55" s="499">
        <v>10</v>
      </c>
    </row>
    <row r="56" spans="1:18" x14ac:dyDescent="0.2">
      <c r="A56" s="163" t="s">
        <v>483</v>
      </c>
      <c r="B56" s="317" t="s">
        <v>471</v>
      </c>
      <c r="C56" s="233"/>
      <c r="D56" s="234"/>
      <c r="E56" s="234"/>
      <c r="F56" s="234"/>
      <c r="G56" s="234"/>
      <c r="H56" s="234"/>
      <c r="I56" s="234"/>
      <c r="J56" s="234"/>
      <c r="K56" s="234"/>
      <c r="L56" s="234"/>
      <c r="M56" s="234"/>
      <c r="N56" s="234"/>
      <c r="O56" s="234"/>
      <c r="P56" s="234"/>
      <c r="Q56" s="234"/>
      <c r="R56" s="235"/>
    </row>
    <row r="57" spans="1:18" x14ac:dyDescent="0.2">
      <c r="A57" s="163" t="s">
        <v>484</v>
      </c>
      <c r="B57" s="317" t="s">
        <v>472</v>
      </c>
      <c r="C57" s="236"/>
      <c r="D57" s="237"/>
      <c r="E57" s="237"/>
      <c r="F57" s="237"/>
      <c r="G57" s="237"/>
      <c r="H57" s="237"/>
      <c r="I57" s="237"/>
      <c r="J57" s="237"/>
      <c r="K57" s="237"/>
      <c r="L57" s="237"/>
      <c r="M57" s="237"/>
      <c r="N57" s="237"/>
      <c r="O57" s="237"/>
      <c r="P57" s="237"/>
      <c r="Q57" s="237"/>
      <c r="R57" s="238"/>
    </row>
    <row r="58" spans="1:18" x14ac:dyDescent="0.2">
      <c r="A58" s="163" t="s">
        <v>474</v>
      </c>
      <c r="B58" s="317" t="s">
        <v>473</v>
      </c>
      <c r="C58" s="236"/>
      <c r="D58" s="237"/>
      <c r="E58" s="237"/>
      <c r="F58" s="237"/>
      <c r="G58" s="237"/>
      <c r="H58" s="237"/>
      <c r="I58" s="237"/>
      <c r="J58" s="237"/>
      <c r="K58" s="237"/>
      <c r="L58" s="237"/>
      <c r="M58" s="237"/>
      <c r="N58" s="237"/>
      <c r="O58" s="237"/>
      <c r="P58" s="237"/>
      <c r="Q58" s="237"/>
      <c r="R58" s="238"/>
    </row>
    <row r="59" spans="1:18" x14ac:dyDescent="0.2">
      <c r="A59" s="318" t="s">
        <v>92</v>
      </c>
      <c r="B59" s="319" t="s">
        <v>93</v>
      </c>
      <c r="C59" s="333"/>
      <c r="D59" s="334">
        <f>SUM(D48:D58)</f>
        <v>1091</v>
      </c>
      <c r="E59" s="334">
        <f>SUM(E48:E58)</f>
        <v>708</v>
      </c>
      <c r="F59" s="334">
        <f>SUM(F48:F58)</f>
        <v>569</v>
      </c>
      <c r="G59" s="334"/>
      <c r="H59" s="334" t="s">
        <v>561</v>
      </c>
      <c r="I59" s="334" t="s">
        <v>561</v>
      </c>
      <c r="J59" s="334" t="s">
        <v>561</v>
      </c>
      <c r="K59" s="334"/>
      <c r="L59" s="334">
        <f>SUM(L48:L58)</f>
        <v>284</v>
      </c>
      <c r="M59" s="334">
        <f>SUM(M48:M58)</f>
        <v>237</v>
      </c>
      <c r="N59" s="334">
        <f>SUM(N48:N58)</f>
        <v>206</v>
      </c>
      <c r="O59" s="334"/>
      <c r="P59" s="334">
        <f>SUM(P48:P58)</f>
        <v>15</v>
      </c>
      <c r="Q59" s="334">
        <f>SUM(Q48:Q58)</f>
        <v>10</v>
      </c>
      <c r="R59" s="335">
        <f>SUM(R48:R58)</f>
        <v>10</v>
      </c>
    </row>
    <row r="60" spans="1:18" x14ac:dyDescent="0.2">
      <c r="A60" s="166" t="s">
        <v>555</v>
      </c>
      <c r="B60" s="320"/>
      <c r="C60" s="523"/>
      <c r="D60" s="524"/>
      <c r="E60" s="524"/>
      <c r="F60" s="524"/>
      <c r="G60" s="524"/>
      <c r="H60" s="524"/>
      <c r="I60" s="524"/>
      <c r="J60" s="524"/>
      <c r="K60" s="524"/>
      <c r="L60" s="524"/>
      <c r="M60" s="524"/>
      <c r="N60" s="524"/>
      <c r="O60" s="524"/>
      <c r="P60" s="524"/>
      <c r="Q60" s="524"/>
      <c r="R60" s="525"/>
    </row>
    <row r="61" spans="1:18" x14ac:dyDescent="0.2">
      <c r="A61" s="315" t="s">
        <v>462</v>
      </c>
      <c r="B61" s="316" t="s">
        <v>461</v>
      </c>
      <c r="C61" s="330"/>
      <c r="D61" s="331"/>
      <c r="E61" s="331"/>
      <c r="F61" s="331"/>
      <c r="G61" s="331"/>
      <c r="H61" s="331"/>
      <c r="I61" s="331"/>
      <c r="J61" s="331"/>
      <c r="K61" s="331"/>
      <c r="L61" s="331"/>
      <c r="M61" s="331"/>
      <c r="N61" s="331"/>
      <c r="O61" s="331"/>
      <c r="P61" s="331"/>
      <c r="Q61" s="331"/>
      <c r="R61" s="332"/>
    </row>
    <row r="62" spans="1:18" x14ac:dyDescent="0.2">
      <c r="A62" s="163" t="s">
        <v>476</v>
      </c>
      <c r="B62" s="317" t="s">
        <v>463</v>
      </c>
      <c r="C62" s="233"/>
      <c r="D62" s="234"/>
      <c r="E62" s="234"/>
      <c r="F62" s="234"/>
      <c r="G62" s="234"/>
      <c r="H62" s="234"/>
      <c r="I62" s="234"/>
      <c r="J62" s="234"/>
      <c r="K62" s="234"/>
      <c r="L62" s="234"/>
      <c r="M62" s="234"/>
      <c r="N62" s="234"/>
      <c r="O62" s="234"/>
      <c r="P62" s="234"/>
      <c r="Q62" s="234"/>
      <c r="R62" s="235"/>
    </row>
    <row r="63" spans="1:18" x14ac:dyDescent="0.2">
      <c r="A63" s="163" t="s">
        <v>477</v>
      </c>
      <c r="B63" s="317" t="s">
        <v>464</v>
      </c>
      <c r="C63" s="497">
        <v>754</v>
      </c>
      <c r="D63" s="498">
        <v>865</v>
      </c>
      <c r="E63" s="498">
        <v>450</v>
      </c>
      <c r="F63" s="498">
        <v>305</v>
      </c>
      <c r="G63" s="498">
        <v>220</v>
      </c>
      <c r="H63" s="498">
        <v>220</v>
      </c>
      <c r="I63" s="498">
        <v>119</v>
      </c>
      <c r="J63" s="498">
        <v>80</v>
      </c>
      <c r="K63" s="504">
        <v>69</v>
      </c>
      <c r="L63" s="504">
        <v>68</v>
      </c>
      <c r="M63" s="504">
        <v>55</v>
      </c>
      <c r="N63" s="504">
        <v>47</v>
      </c>
      <c r="O63" s="498">
        <v>10</v>
      </c>
      <c r="P63" s="498">
        <v>10</v>
      </c>
      <c r="Q63" s="498">
        <v>6</v>
      </c>
      <c r="R63" s="499">
        <v>6</v>
      </c>
    </row>
    <row r="64" spans="1:18" x14ac:dyDescent="0.2">
      <c r="A64" s="163" t="s">
        <v>478</v>
      </c>
      <c r="B64" s="317" t="s">
        <v>465</v>
      </c>
      <c r="C64" s="497">
        <v>402</v>
      </c>
      <c r="D64" s="498">
        <v>406</v>
      </c>
      <c r="E64" s="498">
        <v>240</v>
      </c>
      <c r="F64" s="498">
        <v>169</v>
      </c>
      <c r="G64" s="234"/>
      <c r="H64" s="234"/>
      <c r="I64" s="234"/>
      <c r="J64" s="234"/>
      <c r="K64" s="501"/>
      <c r="L64" s="501"/>
      <c r="M64" s="501"/>
      <c r="N64" s="501"/>
      <c r="O64" s="234"/>
      <c r="P64" s="234"/>
      <c r="Q64" s="234"/>
      <c r="R64" s="235"/>
    </row>
    <row r="65" spans="1:18" x14ac:dyDescent="0.2">
      <c r="A65" s="163" t="s">
        <v>479</v>
      </c>
      <c r="B65" s="317" t="s">
        <v>466</v>
      </c>
      <c r="C65" s="233"/>
      <c r="D65" s="234"/>
      <c r="E65" s="234"/>
      <c r="F65" s="234"/>
      <c r="G65" s="234"/>
      <c r="H65" s="234"/>
      <c r="I65" s="234"/>
      <c r="J65" s="234"/>
      <c r="K65" s="501"/>
      <c r="L65" s="501"/>
      <c r="M65" s="501"/>
      <c r="N65" s="501"/>
      <c r="O65" s="234"/>
      <c r="P65" s="234"/>
      <c r="Q65" s="234"/>
      <c r="R65" s="235"/>
    </row>
    <row r="66" spans="1:18" x14ac:dyDescent="0.2">
      <c r="A66" s="163" t="s">
        <v>480</v>
      </c>
      <c r="B66" s="317" t="s">
        <v>467</v>
      </c>
      <c r="C66" s="233"/>
      <c r="D66" s="234"/>
      <c r="E66" s="234"/>
      <c r="F66" s="234"/>
      <c r="G66" s="234"/>
      <c r="H66" s="234"/>
      <c r="I66" s="234"/>
      <c r="J66" s="234"/>
      <c r="K66" s="500">
        <v>200</v>
      </c>
      <c r="L66" s="501">
        <v>232</v>
      </c>
      <c r="M66" s="501">
        <v>117</v>
      </c>
      <c r="N66" s="501">
        <v>108</v>
      </c>
      <c r="O66" s="234"/>
      <c r="P66" s="234"/>
      <c r="Q66" s="234"/>
      <c r="R66" s="235"/>
    </row>
    <row r="67" spans="1:18" x14ac:dyDescent="0.2">
      <c r="A67" s="163" t="s">
        <v>481</v>
      </c>
      <c r="B67" s="317" t="s">
        <v>468</v>
      </c>
      <c r="C67" s="233"/>
      <c r="D67" s="234"/>
      <c r="E67" s="234"/>
      <c r="F67" s="234"/>
      <c r="G67" s="234"/>
      <c r="H67" s="234"/>
      <c r="I67" s="234"/>
      <c r="J67" s="234"/>
      <c r="K67" s="234"/>
      <c r="L67" s="234"/>
      <c r="M67" s="234"/>
      <c r="N67" s="234"/>
      <c r="O67" s="234"/>
      <c r="P67" s="234"/>
      <c r="Q67" s="234"/>
      <c r="R67" s="235"/>
    </row>
    <row r="68" spans="1:18" x14ac:dyDescent="0.2">
      <c r="A68" s="163" t="s">
        <v>475</v>
      </c>
      <c r="B68" s="317" t="s">
        <v>469</v>
      </c>
      <c r="C68" s="233"/>
      <c r="D68" s="234"/>
      <c r="E68" s="234"/>
      <c r="F68" s="234"/>
      <c r="G68" s="234"/>
      <c r="H68" s="234"/>
      <c r="I68" s="234"/>
      <c r="J68" s="234"/>
      <c r="K68" s="234"/>
      <c r="L68" s="234"/>
      <c r="M68" s="234"/>
      <c r="N68" s="234"/>
      <c r="O68" s="234"/>
      <c r="P68" s="234"/>
      <c r="Q68" s="234"/>
      <c r="R68" s="235"/>
    </row>
    <row r="69" spans="1:18" x14ac:dyDescent="0.2">
      <c r="A69" s="163" t="s">
        <v>482</v>
      </c>
      <c r="B69" s="317" t="s">
        <v>470</v>
      </c>
      <c r="C69" s="233"/>
      <c r="D69" s="234"/>
      <c r="E69" s="234"/>
      <c r="F69" s="234"/>
      <c r="G69" s="234"/>
      <c r="H69" s="234"/>
      <c r="I69" s="234"/>
      <c r="J69" s="234"/>
      <c r="K69" s="234"/>
      <c r="L69" s="234"/>
      <c r="M69" s="234"/>
      <c r="N69" s="234"/>
      <c r="O69" s="234"/>
      <c r="P69" s="234"/>
      <c r="Q69" s="234"/>
      <c r="R69" s="235"/>
    </row>
    <row r="70" spans="1:18" x14ac:dyDescent="0.2">
      <c r="A70" s="163" t="s">
        <v>483</v>
      </c>
      <c r="B70" s="317" t="s">
        <v>471</v>
      </c>
      <c r="C70" s="233"/>
      <c r="D70" s="234"/>
      <c r="E70" s="234"/>
      <c r="F70" s="234"/>
      <c r="G70" s="234"/>
      <c r="H70" s="234"/>
      <c r="I70" s="234"/>
      <c r="J70" s="234"/>
      <c r="K70" s="234"/>
      <c r="L70" s="234"/>
      <c r="M70" s="234"/>
      <c r="N70" s="234"/>
      <c r="O70" s="234"/>
      <c r="P70" s="234"/>
      <c r="Q70" s="234"/>
      <c r="R70" s="235"/>
    </row>
    <row r="71" spans="1:18" x14ac:dyDescent="0.2">
      <c r="A71" s="163" t="s">
        <v>484</v>
      </c>
      <c r="B71" s="317" t="s">
        <v>472</v>
      </c>
      <c r="C71" s="497">
        <v>424</v>
      </c>
      <c r="D71" s="498">
        <v>469</v>
      </c>
      <c r="E71" s="498">
        <v>249</v>
      </c>
      <c r="F71" s="498">
        <v>173</v>
      </c>
      <c r="G71" s="237"/>
      <c r="H71" s="237"/>
      <c r="I71" s="237"/>
      <c r="J71" s="237"/>
      <c r="K71" s="237"/>
      <c r="L71" s="237"/>
      <c r="M71" s="237"/>
      <c r="N71" s="237"/>
      <c r="O71" s="237"/>
      <c r="P71" s="237"/>
      <c r="Q71" s="237"/>
      <c r="R71" s="238"/>
    </row>
    <row r="72" spans="1:18" x14ac:dyDescent="0.2">
      <c r="A72" s="163" t="s">
        <v>474</v>
      </c>
      <c r="B72" s="317" t="s">
        <v>473</v>
      </c>
      <c r="C72" s="236"/>
      <c r="D72" s="237"/>
      <c r="E72" s="237"/>
      <c r="F72" s="237"/>
      <c r="G72" s="237"/>
      <c r="H72" s="237"/>
      <c r="I72" s="237"/>
      <c r="J72" s="237"/>
      <c r="K72" s="237"/>
      <c r="L72" s="237"/>
      <c r="M72" s="237"/>
      <c r="N72" s="237"/>
      <c r="O72" s="237"/>
      <c r="P72" s="237"/>
      <c r="Q72" s="237"/>
      <c r="R72" s="238"/>
    </row>
    <row r="73" spans="1:18" x14ac:dyDescent="0.2">
      <c r="A73" s="318" t="s">
        <v>92</v>
      </c>
      <c r="B73" s="319" t="s">
        <v>93</v>
      </c>
      <c r="C73" s="333"/>
      <c r="D73" s="334">
        <f>SUM(D62:D72)</f>
        <v>1740</v>
      </c>
      <c r="E73" s="334">
        <f>SUM(E62:E72)</f>
        <v>939</v>
      </c>
      <c r="F73" s="334">
        <f>SUM(F62:F72)</f>
        <v>647</v>
      </c>
      <c r="G73" s="334"/>
      <c r="H73" s="334">
        <f>SUM(H62:H72)</f>
        <v>220</v>
      </c>
      <c r="I73" s="334">
        <f>SUM(I62:I72)</f>
        <v>119</v>
      </c>
      <c r="J73" s="334">
        <f>SUM(J62:J72)</f>
        <v>80</v>
      </c>
      <c r="K73" s="334"/>
      <c r="L73" s="334">
        <f>SUM(L62:L72)</f>
        <v>300</v>
      </c>
      <c r="M73" s="334">
        <f>SUM(M62:M72)</f>
        <v>172</v>
      </c>
      <c r="N73" s="334">
        <f>SUM(N62:N72)</f>
        <v>155</v>
      </c>
      <c r="O73" s="334"/>
      <c r="P73" s="334">
        <f>SUM(P62:P72)</f>
        <v>10</v>
      </c>
      <c r="Q73" s="334">
        <f>SUM(Q62:Q72)</f>
        <v>6</v>
      </c>
      <c r="R73" s="335">
        <f>SUM(R62:R72)</f>
        <v>6</v>
      </c>
    </row>
    <row r="74" spans="1:18" x14ac:dyDescent="0.2">
      <c r="A74" s="166" t="s">
        <v>556</v>
      </c>
      <c r="B74" s="320"/>
      <c r="C74" s="523"/>
      <c r="D74" s="524"/>
      <c r="E74" s="524"/>
      <c r="F74" s="524"/>
      <c r="G74" s="524"/>
      <c r="H74" s="524"/>
      <c r="I74" s="524"/>
      <c r="J74" s="524"/>
      <c r="K74" s="524"/>
      <c r="L74" s="524"/>
      <c r="M74" s="524"/>
      <c r="N74" s="524"/>
      <c r="O74" s="524"/>
      <c r="P74" s="524"/>
      <c r="Q74" s="524"/>
      <c r="R74" s="525"/>
    </row>
    <row r="75" spans="1:18" x14ac:dyDescent="0.2">
      <c r="A75" s="315" t="s">
        <v>462</v>
      </c>
      <c r="B75" s="316" t="s">
        <v>461</v>
      </c>
      <c r="C75" s="330"/>
      <c r="D75" s="331"/>
      <c r="E75" s="331"/>
      <c r="F75" s="331"/>
      <c r="G75" s="331"/>
      <c r="H75" s="331"/>
      <c r="I75" s="331"/>
      <c r="J75" s="331"/>
      <c r="K75" s="331"/>
      <c r="L75" s="331"/>
      <c r="M75" s="331"/>
      <c r="N75" s="331"/>
      <c r="O75" s="331"/>
      <c r="P75" s="331"/>
      <c r="Q75" s="331"/>
      <c r="R75" s="332"/>
    </row>
    <row r="76" spans="1:18" x14ac:dyDescent="0.2">
      <c r="A76" s="163" t="s">
        <v>476</v>
      </c>
      <c r="B76" s="317" t="s">
        <v>463</v>
      </c>
      <c r="C76" s="233"/>
      <c r="D76" s="234"/>
      <c r="E76" s="234"/>
      <c r="F76" s="234"/>
      <c r="G76" s="234"/>
      <c r="H76" s="234"/>
      <c r="I76" s="234"/>
      <c r="J76" s="234"/>
      <c r="K76" s="234"/>
      <c r="L76" s="234"/>
      <c r="M76" s="234"/>
      <c r="N76" s="234"/>
      <c r="O76" s="234"/>
      <c r="P76" s="234"/>
      <c r="Q76" s="234"/>
      <c r="R76" s="235"/>
    </row>
    <row r="77" spans="1:18" x14ac:dyDescent="0.2">
      <c r="A77" s="163" t="s">
        <v>477</v>
      </c>
      <c r="B77" s="317" t="s">
        <v>464</v>
      </c>
      <c r="C77" s="233"/>
      <c r="D77" s="234"/>
      <c r="E77" s="234"/>
      <c r="F77" s="234"/>
      <c r="G77" s="234"/>
      <c r="H77" s="234"/>
      <c r="I77" s="234"/>
      <c r="J77" s="234"/>
      <c r="K77" s="234"/>
      <c r="L77" s="234"/>
      <c r="M77" s="234"/>
      <c r="N77" s="234"/>
      <c r="O77" s="234"/>
      <c r="P77" s="234"/>
      <c r="Q77" s="234"/>
      <c r="R77" s="235"/>
    </row>
    <row r="78" spans="1:18" x14ac:dyDescent="0.2">
      <c r="A78" s="163" t="s">
        <v>478</v>
      </c>
      <c r="B78" s="317" t="s">
        <v>465</v>
      </c>
      <c r="C78" s="233"/>
      <c r="D78" s="234"/>
      <c r="E78" s="234"/>
      <c r="F78" s="234"/>
      <c r="G78" s="234"/>
      <c r="H78" s="234"/>
      <c r="I78" s="234"/>
      <c r="J78" s="234"/>
      <c r="K78" s="234"/>
      <c r="L78" s="234"/>
      <c r="M78" s="234"/>
      <c r="N78" s="234"/>
      <c r="O78" s="234"/>
      <c r="P78" s="234"/>
      <c r="Q78" s="234"/>
      <c r="R78" s="235"/>
    </row>
    <row r="79" spans="1:18" x14ac:dyDescent="0.2">
      <c r="A79" s="163" t="s">
        <v>479</v>
      </c>
      <c r="B79" s="317" t="s">
        <v>466</v>
      </c>
      <c r="C79" s="233"/>
      <c r="D79" s="234"/>
      <c r="E79" s="234"/>
      <c r="F79" s="234"/>
      <c r="G79" s="234"/>
      <c r="H79" s="234"/>
      <c r="I79" s="234"/>
      <c r="J79" s="234"/>
      <c r="K79" s="234"/>
      <c r="L79" s="234"/>
      <c r="M79" s="234"/>
      <c r="N79" s="234"/>
      <c r="O79" s="234"/>
      <c r="P79" s="234"/>
      <c r="Q79" s="234"/>
      <c r="R79" s="235"/>
    </row>
    <row r="80" spans="1:18" x14ac:dyDescent="0.2">
      <c r="A80" s="163" t="s">
        <v>480</v>
      </c>
      <c r="B80" s="317" t="s">
        <v>467</v>
      </c>
      <c r="C80" s="233"/>
      <c r="D80" s="234"/>
      <c r="E80" s="234"/>
      <c r="F80" s="234"/>
      <c r="G80" s="234"/>
      <c r="H80" s="234"/>
      <c r="I80" s="234"/>
      <c r="J80" s="234"/>
      <c r="K80" s="234"/>
      <c r="L80" s="234"/>
      <c r="M80" s="234"/>
      <c r="N80" s="234"/>
      <c r="O80" s="234"/>
      <c r="P80" s="234"/>
      <c r="Q80" s="234"/>
      <c r="R80" s="235"/>
    </row>
    <row r="81" spans="1:18" x14ac:dyDescent="0.2">
      <c r="A81" s="163" t="s">
        <v>481</v>
      </c>
      <c r="B81" s="317" t="s">
        <v>468</v>
      </c>
      <c r="C81" s="233"/>
      <c r="D81" s="234"/>
      <c r="E81" s="234"/>
      <c r="F81" s="234"/>
      <c r="G81" s="234"/>
      <c r="H81" s="234"/>
      <c r="I81" s="234"/>
      <c r="J81" s="234"/>
      <c r="K81" s="234"/>
      <c r="L81" s="234"/>
      <c r="M81" s="234"/>
      <c r="N81" s="234"/>
      <c r="O81" s="234"/>
      <c r="P81" s="234"/>
      <c r="Q81" s="234"/>
      <c r="R81" s="235"/>
    </row>
    <row r="82" spans="1:18" x14ac:dyDescent="0.2">
      <c r="A82" s="163" t="s">
        <v>475</v>
      </c>
      <c r="B82" s="317" t="s">
        <v>469</v>
      </c>
      <c r="C82" s="233"/>
      <c r="D82" s="234"/>
      <c r="E82" s="234"/>
      <c r="F82" s="234"/>
      <c r="G82" s="234"/>
      <c r="H82" s="234"/>
      <c r="I82" s="234"/>
      <c r="J82" s="234"/>
      <c r="K82" s="234"/>
      <c r="L82" s="234"/>
      <c r="M82" s="234"/>
      <c r="N82" s="234"/>
      <c r="O82" s="234"/>
      <c r="P82" s="234"/>
      <c r="Q82" s="234"/>
      <c r="R82" s="235"/>
    </row>
    <row r="83" spans="1:18" x14ac:dyDescent="0.2">
      <c r="A83" s="163" t="s">
        <v>482</v>
      </c>
      <c r="B83" s="317" t="s">
        <v>470</v>
      </c>
      <c r="C83" s="500">
        <v>300</v>
      </c>
      <c r="D83" s="501">
        <v>309</v>
      </c>
      <c r="E83" s="501">
        <v>248</v>
      </c>
      <c r="F83" s="501">
        <v>182</v>
      </c>
      <c r="G83" s="234"/>
      <c r="H83" s="234"/>
      <c r="I83" s="234"/>
      <c r="J83" s="234"/>
      <c r="K83" s="234"/>
      <c r="L83" s="234"/>
      <c r="M83" s="234"/>
      <c r="N83" s="234"/>
      <c r="O83" s="234"/>
      <c r="P83" s="234"/>
      <c r="Q83" s="234"/>
      <c r="R83" s="235"/>
    </row>
    <row r="84" spans="1:18" x14ac:dyDescent="0.2">
      <c r="A84" s="163" t="s">
        <v>483</v>
      </c>
      <c r="B84" s="317" t="s">
        <v>471</v>
      </c>
      <c r="C84" s="500"/>
      <c r="D84" s="501"/>
      <c r="E84" s="501"/>
      <c r="F84" s="501"/>
      <c r="G84" s="234"/>
      <c r="H84" s="234"/>
      <c r="I84" s="234"/>
      <c r="J84" s="234"/>
      <c r="K84" s="234"/>
      <c r="L84" s="234"/>
      <c r="M84" s="234"/>
      <c r="N84" s="234"/>
      <c r="O84" s="234"/>
      <c r="P84" s="234"/>
      <c r="Q84" s="234"/>
      <c r="R84" s="235"/>
    </row>
    <row r="85" spans="1:18" x14ac:dyDescent="0.2">
      <c r="A85" s="163" t="s">
        <v>484</v>
      </c>
      <c r="B85" s="317" t="s">
        <v>472</v>
      </c>
      <c r="C85" s="509"/>
      <c r="D85" s="510"/>
      <c r="E85" s="510"/>
      <c r="F85" s="510"/>
      <c r="G85" s="237"/>
      <c r="H85" s="237"/>
      <c r="I85" s="237"/>
      <c r="J85" s="237"/>
      <c r="K85" s="237"/>
      <c r="L85" s="237"/>
      <c r="M85" s="237"/>
      <c r="N85" s="237"/>
      <c r="O85" s="237"/>
      <c r="P85" s="237"/>
      <c r="Q85" s="237"/>
      <c r="R85" s="238"/>
    </row>
    <row r="86" spans="1:18" x14ac:dyDescent="0.2">
      <c r="A86" s="163" t="s">
        <v>474</v>
      </c>
      <c r="B86" s="317" t="s">
        <v>473</v>
      </c>
      <c r="C86" s="503">
        <v>556</v>
      </c>
      <c r="D86" s="504">
        <v>607</v>
      </c>
      <c r="E86" s="504">
        <v>453</v>
      </c>
      <c r="F86" s="504">
        <v>322</v>
      </c>
      <c r="G86" s="498"/>
      <c r="H86" s="498"/>
      <c r="I86" s="498"/>
      <c r="J86" s="498"/>
      <c r="K86" s="498">
        <v>221</v>
      </c>
      <c r="L86" s="498">
        <v>233</v>
      </c>
      <c r="M86" s="498">
        <v>185</v>
      </c>
      <c r="N86" s="498">
        <v>177</v>
      </c>
      <c r="O86" s="498"/>
      <c r="P86" s="498"/>
      <c r="Q86" s="498"/>
      <c r="R86" s="499"/>
    </row>
    <row r="87" spans="1:18" x14ac:dyDescent="0.2">
      <c r="A87" s="318" t="s">
        <v>92</v>
      </c>
      <c r="B87" s="319" t="s">
        <v>93</v>
      </c>
      <c r="C87" s="333"/>
      <c r="D87" s="334">
        <f>SUM(D76:D86)</f>
        <v>916</v>
      </c>
      <c r="E87" s="334">
        <f>SUM(E76:E86)</f>
        <v>701</v>
      </c>
      <c r="F87" s="334">
        <f>SUM(F76:F86)</f>
        <v>504</v>
      </c>
      <c r="G87" s="334"/>
      <c r="H87" s="334" t="s">
        <v>561</v>
      </c>
      <c r="I87" s="334" t="s">
        <v>561</v>
      </c>
      <c r="J87" s="334" t="s">
        <v>561</v>
      </c>
      <c r="K87" s="334"/>
      <c r="L87" s="334">
        <f>SUM(L76:L86)</f>
        <v>233</v>
      </c>
      <c r="M87" s="334">
        <f>SUM(M76:M86)</f>
        <v>185</v>
      </c>
      <c r="N87" s="334">
        <f>SUM(N76:N86)</f>
        <v>177</v>
      </c>
      <c r="O87" s="334"/>
      <c r="P87" s="334" t="s">
        <v>561</v>
      </c>
      <c r="Q87" s="334" t="s">
        <v>561</v>
      </c>
      <c r="R87" s="335" t="s">
        <v>561</v>
      </c>
    </row>
    <row r="88" spans="1:18" x14ac:dyDescent="0.2">
      <c r="A88" s="166" t="s">
        <v>600</v>
      </c>
      <c r="B88" s="320"/>
      <c r="C88" s="523"/>
      <c r="D88" s="524"/>
      <c r="E88" s="524"/>
      <c r="F88" s="524"/>
      <c r="G88" s="524"/>
      <c r="H88" s="524"/>
      <c r="I88" s="524"/>
      <c r="J88" s="524"/>
      <c r="K88" s="524"/>
      <c r="L88" s="524"/>
      <c r="M88" s="524"/>
      <c r="N88" s="524"/>
      <c r="O88" s="524"/>
      <c r="P88" s="524"/>
      <c r="Q88" s="524"/>
      <c r="R88" s="525"/>
    </row>
    <row r="89" spans="1:18" x14ac:dyDescent="0.2">
      <c r="A89" s="315" t="s">
        <v>462</v>
      </c>
      <c r="B89" s="316" t="s">
        <v>461</v>
      </c>
      <c r="C89" s="330"/>
      <c r="D89" s="331"/>
      <c r="E89" s="331"/>
      <c r="F89" s="331"/>
      <c r="G89" s="331"/>
      <c r="H89" s="331"/>
      <c r="I89" s="331"/>
      <c r="J89" s="331"/>
      <c r="K89" s="331"/>
      <c r="L89" s="331"/>
      <c r="M89" s="331"/>
      <c r="N89" s="331"/>
      <c r="O89" s="331"/>
      <c r="P89" s="331"/>
      <c r="Q89" s="331"/>
      <c r="R89" s="332"/>
    </row>
    <row r="90" spans="1:18" x14ac:dyDescent="0.2">
      <c r="A90" s="163" t="s">
        <v>476</v>
      </c>
      <c r="B90" s="317" t="s">
        <v>463</v>
      </c>
      <c r="C90" s="233"/>
      <c r="D90" s="234"/>
      <c r="E90" s="234"/>
      <c r="F90" s="234"/>
      <c r="G90" s="234"/>
      <c r="H90" s="234"/>
      <c r="I90" s="234"/>
      <c r="J90" s="234"/>
      <c r="K90" s="234"/>
      <c r="L90" s="234"/>
      <c r="M90" s="234"/>
      <c r="N90" s="234"/>
      <c r="O90" s="234"/>
      <c r="P90" s="234"/>
      <c r="Q90" s="234"/>
      <c r="R90" s="235"/>
    </row>
    <row r="91" spans="1:18" x14ac:dyDescent="0.2">
      <c r="A91" s="163" t="s">
        <v>477</v>
      </c>
      <c r="B91" s="317" t="s">
        <v>464</v>
      </c>
      <c r="C91" s="233"/>
      <c r="D91" s="234"/>
      <c r="E91" s="234"/>
      <c r="F91" s="234"/>
      <c r="G91" s="234"/>
      <c r="H91" s="234"/>
      <c r="I91" s="234"/>
      <c r="J91" s="234"/>
      <c r="K91" s="234"/>
      <c r="L91" s="234"/>
      <c r="M91" s="234"/>
      <c r="N91" s="234"/>
      <c r="O91" s="234"/>
      <c r="P91" s="234"/>
      <c r="Q91" s="234"/>
      <c r="R91" s="235"/>
    </row>
    <row r="92" spans="1:18" x14ac:dyDescent="0.2">
      <c r="A92" s="163" t="s">
        <v>478</v>
      </c>
      <c r="B92" s="317" t="s">
        <v>465</v>
      </c>
      <c r="C92" s="233"/>
      <c r="D92" s="234"/>
      <c r="E92" s="234"/>
      <c r="F92" s="234"/>
      <c r="G92" s="234"/>
      <c r="H92" s="234"/>
      <c r="I92" s="234"/>
      <c r="J92" s="234"/>
      <c r="K92" s="234"/>
      <c r="L92" s="234"/>
      <c r="M92" s="234"/>
      <c r="N92" s="234"/>
      <c r="O92" s="234"/>
      <c r="P92" s="234"/>
      <c r="Q92" s="234"/>
      <c r="R92" s="235"/>
    </row>
    <row r="93" spans="1:18" x14ac:dyDescent="0.2">
      <c r="A93" s="163" t="s">
        <v>479</v>
      </c>
      <c r="B93" s="317" t="s">
        <v>466</v>
      </c>
      <c r="C93" s="233"/>
      <c r="D93" s="234"/>
      <c r="E93" s="234"/>
      <c r="F93" s="234"/>
      <c r="G93" s="234"/>
      <c r="H93" s="234"/>
      <c r="I93" s="234"/>
      <c r="J93" s="234"/>
      <c r="K93" s="234"/>
      <c r="L93" s="234"/>
      <c r="M93" s="234"/>
      <c r="N93" s="234"/>
      <c r="O93" s="234"/>
      <c r="P93" s="234"/>
      <c r="Q93" s="234"/>
      <c r="R93" s="235"/>
    </row>
    <row r="94" spans="1:18" x14ac:dyDescent="0.2">
      <c r="A94" s="163" t="s">
        <v>480</v>
      </c>
      <c r="B94" s="317" t="s">
        <v>467</v>
      </c>
      <c r="C94" s="233"/>
      <c r="D94" s="234"/>
      <c r="E94" s="234"/>
      <c r="F94" s="234"/>
      <c r="G94" s="234"/>
      <c r="H94" s="234"/>
      <c r="I94" s="234"/>
      <c r="J94" s="234"/>
      <c r="K94" s="234"/>
      <c r="L94" s="234"/>
      <c r="M94" s="234"/>
      <c r="N94" s="234"/>
      <c r="O94" s="234"/>
      <c r="P94" s="234"/>
      <c r="Q94" s="234"/>
      <c r="R94" s="235"/>
    </row>
    <row r="95" spans="1:18" x14ac:dyDescent="0.2">
      <c r="A95" s="163" t="s">
        <v>481</v>
      </c>
      <c r="B95" s="317" t="s">
        <v>468</v>
      </c>
      <c r="C95" s="233"/>
      <c r="D95" s="234"/>
      <c r="E95" s="234"/>
      <c r="F95" s="234"/>
      <c r="G95" s="234"/>
      <c r="H95" s="234"/>
      <c r="I95" s="234"/>
      <c r="J95" s="234"/>
      <c r="K95" s="234"/>
      <c r="L95" s="234"/>
      <c r="M95" s="234"/>
      <c r="N95" s="234"/>
      <c r="O95" s="234"/>
      <c r="P95" s="234"/>
      <c r="Q95" s="234"/>
      <c r="R95" s="235"/>
    </row>
    <row r="96" spans="1:18" x14ac:dyDescent="0.2">
      <c r="A96" s="163" t="s">
        <v>475</v>
      </c>
      <c r="B96" s="317" t="s">
        <v>469</v>
      </c>
      <c r="C96" s="233"/>
      <c r="D96" s="234"/>
      <c r="E96" s="234"/>
      <c r="F96" s="234"/>
      <c r="G96" s="234"/>
      <c r="H96" s="234"/>
      <c r="I96" s="234"/>
      <c r="J96" s="234"/>
      <c r="K96" s="234"/>
      <c r="L96" s="234"/>
      <c r="M96" s="234"/>
      <c r="N96" s="234"/>
      <c r="O96" s="234"/>
      <c r="P96" s="234"/>
      <c r="Q96" s="234"/>
      <c r="R96" s="235"/>
    </row>
    <row r="97" spans="1:18" x14ac:dyDescent="0.2">
      <c r="A97" s="163" t="s">
        <v>482</v>
      </c>
      <c r="B97" s="317" t="s">
        <v>470</v>
      </c>
      <c r="C97" s="233"/>
      <c r="D97" s="234"/>
      <c r="E97" s="234"/>
      <c r="F97" s="234"/>
      <c r="G97" s="234"/>
      <c r="H97" s="234"/>
      <c r="I97" s="234"/>
      <c r="J97" s="234"/>
      <c r="K97" s="234"/>
      <c r="L97" s="234"/>
      <c r="M97" s="234"/>
      <c r="N97" s="234"/>
      <c r="O97" s="498">
        <v>14</v>
      </c>
      <c r="P97" s="498">
        <v>14</v>
      </c>
      <c r="Q97" s="498">
        <v>13</v>
      </c>
      <c r="R97" s="499">
        <v>11</v>
      </c>
    </row>
    <row r="98" spans="1:18" x14ac:dyDescent="0.2">
      <c r="A98" s="163" t="s">
        <v>483</v>
      </c>
      <c r="B98" s="317" t="s">
        <v>471</v>
      </c>
      <c r="C98" s="233"/>
      <c r="D98" s="234"/>
      <c r="E98" s="234"/>
      <c r="F98" s="234"/>
      <c r="G98" s="234"/>
      <c r="H98" s="234"/>
      <c r="I98" s="234"/>
      <c r="J98" s="234"/>
      <c r="K98" s="234"/>
      <c r="L98" s="234"/>
      <c r="M98" s="234"/>
      <c r="N98" s="234"/>
      <c r="O98" s="234"/>
      <c r="P98" s="234"/>
      <c r="Q98" s="234"/>
      <c r="R98" s="235"/>
    </row>
    <row r="99" spans="1:18" x14ac:dyDescent="0.2">
      <c r="A99" s="163" t="s">
        <v>484</v>
      </c>
      <c r="B99" s="317" t="s">
        <v>472</v>
      </c>
      <c r="C99" s="236"/>
      <c r="D99" s="237"/>
      <c r="E99" s="237"/>
      <c r="F99" s="237"/>
      <c r="G99" s="237"/>
      <c r="H99" s="237"/>
      <c r="I99" s="237"/>
      <c r="J99" s="237"/>
      <c r="K99" s="237"/>
      <c r="L99" s="237"/>
      <c r="M99" s="237"/>
      <c r="N99" s="237"/>
      <c r="O99" s="237"/>
      <c r="P99" s="237"/>
      <c r="Q99" s="237"/>
      <c r="R99" s="238"/>
    </row>
    <row r="100" spans="1:18" x14ac:dyDescent="0.2">
      <c r="A100" s="163" t="s">
        <v>474</v>
      </c>
      <c r="B100" s="317" t="s">
        <v>473</v>
      </c>
      <c r="C100" s="236"/>
      <c r="D100" s="237"/>
      <c r="E100" s="237"/>
      <c r="F100" s="237"/>
      <c r="G100" s="237"/>
      <c r="H100" s="237"/>
      <c r="I100" s="237"/>
      <c r="J100" s="237"/>
      <c r="K100" s="237"/>
      <c r="L100" s="237"/>
      <c r="M100" s="237"/>
      <c r="N100" s="237"/>
      <c r="O100" s="237"/>
      <c r="P100" s="237"/>
      <c r="Q100" s="237"/>
      <c r="R100" s="238"/>
    </row>
    <row r="101" spans="1:18" x14ac:dyDescent="0.2">
      <c r="A101" s="318" t="s">
        <v>92</v>
      </c>
      <c r="B101" s="319" t="s">
        <v>93</v>
      </c>
      <c r="C101" s="333"/>
      <c r="D101" s="334" t="s">
        <v>561</v>
      </c>
      <c r="E101" s="334" t="s">
        <v>561</v>
      </c>
      <c r="F101" s="334" t="s">
        <v>561</v>
      </c>
      <c r="G101" s="334"/>
      <c r="H101" s="334" t="s">
        <v>561</v>
      </c>
      <c r="I101" s="334" t="s">
        <v>561</v>
      </c>
      <c r="J101" s="334" t="s">
        <v>561</v>
      </c>
      <c r="K101" s="334" t="s">
        <v>561</v>
      </c>
      <c r="L101" s="334" t="s">
        <v>561</v>
      </c>
      <c r="M101" s="334" t="s">
        <v>561</v>
      </c>
      <c r="N101" s="334" t="s">
        <v>561</v>
      </c>
      <c r="O101" s="334"/>
      <c r="P101" s="334">
        <f>SUM(P90:P100)</f>
        <v>14</v>
      </c>
      <c r="Q101" s="334">
        <f>SUM(Q90:Q100)</f>
        <v>13</v>
      </c>
      <c r="R101" s="335">
        <f>SUM(R90:R100)</f>
        <v>11</v>
      </c>
    </row>
    <row r="102" spans="1:18" x14ac:dyDescent="0.2">
      <c r="A102" s="166" t="s">
        <v>505</v>
      </c>
      <c r="B102" s="602" t="s">
        <v>561</v>
      </c>
      <c r="C102" s="603"/>
      <c r="D102" s="603"/>
      <c r="E102" s="603"/>
      <c r="F102" s="603"/>
      <c r="G102" s="603"/>
      <c r="H102" s="603"/>
      <c r="I102" s="603"/>
      <c r="J102" s="603"/>
      <c r="K102" s="603"/>
      <c r="L102" s="603"/>
      <c r="M102" s="603"/>
      <c r="N102" s="603"/>
      <c r="O102" s="603"/>
      <c r="P102" s="603"/>
      <c r="Q102" s="603"/>
      <c r="R102" s="604"/>
    </row>
    <row r="103" spans="1:18" x14ac:dyDescent="0.2">
      <c r="A103" s="315" t="s">
        <v>462</v>
      </c>
      <c r="B103" s="316" t="s">
        <v>461</v>
      </c>
      <c r="C103" s="330"/>
      <c r="D103" s="331"/>
      <c r="E103" s="331"/>
      <c r="F103" s="331"/>
      <c r="G103" s="331"/>
      <c r="H103" s="331"/>
      <c r="I103" s="331"/>
      <c r="J103" s="331"/>
      <c r="K103" s="331"/>
      <c r="L103" s="331"/>
      <c r="M103" s="331"/>
      <c r="N103" s="331"/>
      <c r="O103" s="331"/>
      <c r="P103" s="331"/>
      <c r="Q103" s="331"/>
      <c r="R103" s="332"/>
    </row>
    <row r="104" spans="1:18" x14ac:dyDescent="0.2">
      <c r="A104" s="163" t="s">
        <v>476</v>
      </c>
      <c r="B104" s="317" t="s">
        <v>463</v>
      </c>
      <c r="C104" s="234">
        <f t="shared" ref="C104:R114" si="0">SUM(C6,C20,C34,C48,C62,C76,C90)</f>
        <v>0</v>
      </c>
      <c r="D104" s="234">
        <f t="shared" si="0"/>
        <v>0</v>
      </c>
      <c r="E104" s="234">
        <f t="shared" si="0"/>
        <v>0</v>
      </c>
      <c r="F104" s="234">
        <f t="shared" si="0"/>
        <v>0</v>
      </c>
      <c r="G104" s="234">
        <f t="shared" si="0"/>
        <v>0</v>
      </c>
      <c r="H104" s="234">
        <f t="shared" si="0"/>
        <v>0</v>
      </c>
      <c r="I104" s="234">
        <f t="shared" si="0"/>
        <v>0</v>
      </c>
      <c r="J104" s="234">
        <f t="shared" si="0"/>
        <v>0</v>
      </c>
      <c r="K104" s="234">
        <f t="shared" si="0"/>
        <v>0</v>
      </c>
      <c r="L104" s="234">
        <f t="shared" si="0"/>
        <v>0</v>
      </c>
      <c r="M104" s="234">
        <f t="shared" si="0"/>
        <v>0</v>
      </c>
      <c r="N104" s="234">
        <f t="shared" si="0"/>
        <v>0</v>
      </c>
      <c r="O104" s="234">
        <f t="shared" si="0"/>
        <v>0</v>
      </c>
      <c r="P104" s="234">
        <f t="shared" si="0"/>
        <v>0</v>
      </c>
      <c r="Q104" s="234">
        <f t="shared" si="0"/>
        <v>0</v>
      </c>
      <c r="R104" s="234">
        <f t="shared" si="0"/>
        <v>0</v>
      </c>
    </row>
    <row r="105" spans="1:18" x14ac:dyDescent="0.2">
      <c r="A105" s="163" t="s">
        <v>477</v>
      </c>
      <c r="B105" s="317" t="s">
        <v>464</v>
      </c>
      <c r="C105" s="234">
        <f t="shared" si="0"/>
        <v>754</v>
      </c>
      <c r="D105" s="234">
        <f t="shared" si="0"/>
        <v>865</v>
      </c>
      <c r="E105" s="234">
        <f t="shared" si="0"/>
        <v>450</v>
      </c>
      <c r="F105" s="234">
        <f t="shared" si="0"/>
        <v>305</v>
      </c>
      <c r="G105" s="234">
        <f t="shared" si="0"/>
        <v>220</v>
      </c>
      <c r="H105" s="234">
        <f t="shared" si="0"/>
        <v>220</v>
      </c>
      <c r="I105" s="234">
        <f t="shared" si="0"/>
        <v>119</v>
      </c>
      <c r="J105" s="234">
        <f t="shared" si="0"/>
        <v>80</v>
      </c>
      <c r="K105" s="234">
        <f t="shared" si="0"/>
        <v>69</v>
      </c>
      <c r="L105" s="234">
        <f t="shared" si="0"/>
        <v>68</v>
      </c>
      <c r="M105" s="234">
        <f t="shared" si="0"/>
        <v>55</v>
      </c>
      <c r="N105" s="234">
        <f t="shared" si="0"/>
        <v>47</v>
      </c>
      <c r="O105" s="234">
        <f t="shared" si="0"/>
        <v>10</v>
      </c>
      <c r="P105" s="234">
        <f t="shared" si="0"/>
        <v>10</v>
      </c>
      <c r="Q105" s="234">
        <f t="shared" si="0"/>
        <v>6</v>
      </c>
      <c r="R105" s="234">
        <f t="shared" si="0"/>
        <v>6</v>
      </c>
    </row>
    <row r="106" spans="1:18" x14ac:dyDescent="0.2">
      <c r="A106" s="163" t="s">
        <v>478</v>
      </c>
      <c r="B106" s="317" t="s">
        <v>465</v>
      </c>
      <c r="C106" s="234">
        <f t="shared" si="0"/>
        <v>1125</v>
      </c>
      <c r="D106" s="234">
        <f t="shared" si="0"/>
        <v>1129</v>
      </c>
      <c r="E106" s="234">
        <f t="shared" si="0"/>
        <v>364</v>
      </c>
      <c r="F106" s="234">
        <f t="shared" si="0"/>
        <v>293</v>
      </c>
      <c r="G106" s="234">
        <f t="shared" si="0"/>
        <v>0</v>
      </c>
      <c r="H106" s="234">
        <f t="shared" si="0"/>
        <v>0</v>
      </c>
      <c r="I106" s="234">
        <f t="shared" si="0"/>
        <v>0</v>
      </c>
      <c r="J106" s="234">
        <f t="shared" si="0"/>
        <v>0</v>
      </c>
      <c r="K106" s="234">
        <f t="shared" si="0"/>
        <v>127</v>
      </c>
      <c r="L106" s="234">
        <f t="shared" si="0"/>
        <v>127</v>
      </c>
      <c r="M106" s="234">
        <f t="shared" si="0"/>
        <v>81</v>
      </c>
      <c r="N106" s="234">
        <f t="shared" si="0"/>
        <v>81</v>
      </c>
      <c r="O106" s="234">
        <f t="shared" si="0"/>
        <v>25</v>
      </c>
      <c r="P106" s="234">
        <f t="shared" si="0"/>
        <v>25</v>
      </c>
      <c r="Q106" s="234">
        <f t="shared" si="0"/>
        <v>19</v>
      </c>
      <c r="R106" s="234">
        <f t="shared" si="0"/>
        <v>19</v>
      </c>
    </row>
    <row r="107" spans="1:18" x14ac:dyDescent="0.2">
      <c r="A107" s="163" t="s">
        <v>479</v>
      </c>
      <c r="B107" s="317" t="s">
        <v>466</v>
      </c>
      <c r="C107" s="234">
        <f t="shared" si="0"/>
        <v>1154</v>
      </c>
      <c r="D107" s="234">
        <f t="shared" si="0"/>
        <v>1212</v>
      </c>
      <c r="E107" s="234">
        <f t="shared" si="0"/>
        <v>405</v>
      </c>
      <c r="F107" s="234">
        <f t="shared" si="0"/>
        <v>347</v>
      </c>
      <c r="G107" s="234">
        <f t="shared" si="0"/>
        <v>0</v>
      </c>
      <c r="H107" s="234">
        <f t="shared" si="0"/>
        <v>0</v>
      </c>
      <c r="I107" s="234">
        <f t="shared" si="0"/>
        <v>0</v>
      </c>
      <c r="J107" s="234">
        <f t="shared" si="0"/>
        <v>0</v>
      </c>
      <c r="K107" s="234">
        <f t="shared" si="0"/>
        <v>395</v>
      </c>
      <c r="L107" s="234">
        <f t="shared" si="0"/>
        <v>449</v>
      </c>
      <c r="M107" s="234">
        <f t="shared" si="0"/>
        <v>269</v>
      </c>
      <c r="N107" s="234">
        <f t="shared" si="0"/>
        <v>248</v>
      </c>
      <c r="O107" s="234">
        <f t="shared" si="0"/>
        <v>35</v>
      </c>
      <c r="P107" s="234">
        <f t="shared" si="0"/>
        <v>35</v>
      </c>
      <c r="Q107" s="234">
        <f t="shared" si="0"/>
        <v>9</v>
      </c>
      <c r="R107" s="234">
        <f t="shared" si="0"/>
        <v>9</v>
      </c>
    </row>
    <row r="108" spans="1:18" x14ac:dyDescent="0.2">
      <c r="A108" s="163" t="s">
        <v>480</v>
      </c>
      <c r="B108" s="317" t="s">
        <v>467</v>
      </c>
      <c r="C108" s="234">
        <f t="shared" si="0"/>
        <v>708</v>
      </c>
      <c r="D108" s="234">
        <f t="shared" si="0"/>
        <v>858</v>
      </c>
      <c r="E108" s="234">
        <f t="shared" si="0"/>
        <v>372</v>
      </c>
      <c r="F108" s="234">
        <f t="shared" si="0"/>
        <v>307</v>
      </c>
      <c r="G108" s="234">
        <f t="shared" si="0"/>
        <v>0</v>
      </c>
      <c r="H108" s="234">
        <f t="shared" si="0"/>
        <v>0</v>
      </c>
      <c r="I108" s="234">
        <f t="shared" si="0"/>
        <v>0</v>
      </c>
      <c r="J108" s="234">
        <f t="shared" si="0"/>
        <v>0</v>
      </c>
      <c r="K108" s="234">
        <f t="shared" si="0"/>
        <v>589</v>
      </c>
      <c r="L108" s="234">
        <f t="shared" si="0"/>
        <v>680</v>
      </c>
      <c r="M108" s="234">
        <f t="shared" si="0"/>
        <v>388</v>
      </c>
      <c r="N108" s="234">
        <f t="shared" si="0"/>
        <v>335</v>
      </c>
      <c r="O108" s="234">
        <f t="shared" si="0"/>
        <v>118</v>
      </c>
      <c r="P108" s="234">
        <f t="shared" si="0"/>
        <v>119</v>
      </c>
      <c r="Q108" s="234">
        <f t="shared" si="0"/>
        <v>35</v>
      </c>
      <c r="R108" s="234">
        <f t="shared" si="0"/>
        <v>35</v>
      </c>
    </row>
    <row r="109" spans="1:18" x14ac:dyDescent="0.2">
      <c r="A109" s="163" t="s">
        <v>481</v>
      </c>
      <c r="B109" s="317" t="s">
        <v>468</v>
      </c>
      <c r="C109" s="234">
        <f t="shared" si="0"/>
        <v>0</v>
      </c>
      <c r="D109" s="234">
        <f t="shared" si="0"/>
        <v>0</v>
      </c>
      <c r="E109" s="234">
        <f t="shared" si="0"/>
        <v>0</v>
      </c>
      <c r="F109" s="234">
        <f t="shared" si="0"/>
        <v>0</v>
      </c>
      <c r="G109" s="234">
        <f t="shared" si="0"/>
        <v>0</v>
      </c>
      <c r="H109" s="234">
        <f t="shared" si="0"/>
        <v>0</v>
      </c>
      <c r="I109" s="234">
        <f t="shared" si="0"/>
        <v>0</v>
      </c>
      <c r="J109" s="234">
        <f t="shared" si="0"/>
        <v>0</v>
      </c>
      <c r="K109" s="234">
        <f t="shared" si="0"/>
        <v>0</v>
      </c>
      <c r="L109" s="234">
        <f t="shared" si="0"/>
        <v>0</v>
      </c>
      <c r="M109" s="234">
        <f t="shared" si="0"/>
        <v>0</v>
      </c>
      <c r="N109" s="234">
        <f t="shared" si="0"/>
        <v>0</v>
      </c>
      <c r="O109" s="234">
        <f t="shared" si="0"/>
        <v>0</v>
      </c>
      <c r="P109" s="234">
        <f t="shared" si="0"/>
        <v>0</v>
      </c>
      <c r="Q109" s="234">
        <f t="shared" si="0"/>
        <v>0</v>
      </c>
      <c r="R109" s="234">
        <f t="shared" si="0"/>
        <v>0</v>
      </c>
    </row>
    <row r="110" spans="1:18" x14ac:dyDescent="0.2">
      <c r="A110" s="163" t="s">
        <v>475</v>
      </c>
      <c r="B110" s="317" t="s">
        <v>469</v>
      </c>
      <c r="C110" s="234">
        <f t="shared" si="0"/>
        <v>1022</v>
      </c>
      <c r="D110" s="234">
        <f t="shared" si="0"/>
        <v>1194</v>
      </c>
      <c r="E110" s="234">
        <f t="shared" si="0"/>
        <v>761</v>
      </c>
      <c r="F110" s="234">
        <f t="shared" si="0"/>
        <v>606</v>
      </c>
      <c r="G110" s="234">
        <f t="shared" si="0"/>
        <v>0</v>
      </c>
      <c r="H110" s="234">
        <f t="shared" si="0"/>
        <v>0</v>
      </c>
      <c r="I110" s="234">
        <f t="shared" si="0"/>
        <v>0</v>
      </c>
      <c r="J110" s="234">
        <f t="shared" si="0"/>
        <v>0</v>
      </c>
      <c r="K110" s="234">
        <f t="shared" si="0"/>
        <v>317</v>
      </c>
      <c r="L110" s="234">
        <f t="shared" si="0"/>
        <v>346</v>
      </c>
      <c r="M110" s="234">
        <f t="shared" si="0"/>
        <v>284</v>
      </c>
      <c r="N110" s="234">
        <f t="shared" si="0"/>
        <v>249</v>
      </c>
      <c r="O110" s="234">
        <f t="shared" si="0"/>
        <v>0</v>
      </c>
      <c r="P110" s="234">
        <f t="shared" si="0"/>
        <v>0</v>
      </c>
      <c r="Q110" s="234">
        <f t="shared" si="0"/>
        <v>0</v>
      </c>
      <c r="R110" s="234">
        <f t="shared" si="0"/>
        <v>0</v>
      </c>
    </row>
    <row r="111" spans="1:18" x14ac:dyDescent="0.2">
      <c r="A111" s="163" t="s">
        <v>482</v>
      </c>
      <c r="B111" s="317" t="s">
        <v>470</v>
      </c>
      <c r="C111" s="234">
        <f t="shared" si="0"/>
        <v>1628</v>
      </c>
      <c r="D111" s="234">
        <f t="shared" si="0"/>
        <v>1755</v>
      </c>
      <c r="E111" s="234">
        <f t="shared" si="0"/>
        <v>1320</v>
      </c>
      <c r="F111" s="234">
        <f t="shared" si="0"/>
        <v>986</v>
      </c>
      <c r="G111" s="234">
        <f t="shared" si="0"/>
        <v>0</v>
      </c>
      <c r="H111" s="234">
        <f t="shared" si="0"/>
        <v>0</v>
      </c>
      <c r="I111" s="234">
        <f t="shared" si="0"/>
        <v>0</v>
      </c>
      <c r="J111" s="234">
        <f t="shared" si="0"/>
        <v>0</v>
      </c>
      <c r="K111" s="234">
        <f t="shared" si="0"/>
        <v>354</v>
      </c>
      <c r="L111" s="234">
        <f t="shared" si="0"/>
        <v>379</v>
      </c>
      <c r="M111" s="234">
        <f t="shared" si="0"/>
        <v>262</v>
      </c>
      <c r="N111" s="234">
        <f t="shared" si="0"/>
        <v>220</v>
      </c>
      <c r="O111" s="234">
        <f t="shared" si="0"/>
        <v>90</v>
      </c>
      <c r="P111" s="234">
        <f t="shared" si="0"/>
        <v>95</v>
      </c>
      <c r="Q111" s="234">
        <f t="shared" si="0"/>
        <v>62</v>
      </c>
      <c r="R111" s="234">
        <f t="shared" si="0"/>
        <v>53</v>
      </c>
    </row>
    <row r="112" spans="1:18" x14ac:dyDescent="0.2">
      <c r="A112" s="163" t="s">
        <v>483</v>
      </c>
      <c r="B112" s="317" t="s">
        <v>471</v>
      </c>
      <c r="C112" s="234">
        <f t="shared" si="0"/>
        <v>0</v>
      </c>
      <c r="D112" s="234">
        <f t="shared" si="0"/>
        <v>0</v>
      </c>
      <c r="E112" s="234">
        <f t="shared" si="0"/>
        <v>0</v>
      </c>
      <c r="F112" s="234">
        <f t="shared" si="0"/>
        <v>0</v>
      </c>
      <c r="G112" s="234">
        <f t="shared" si="0"/>
        <v>0</v>
      </c>
      <c r="H112" s="234">
        <f t="shared" si="0"/>
        <v>0</v>
      </c>
      <c r="I112" s="234">
        <f t="shared" si="0"/>
        <v>0</v>
      </c>
      <c r="J112" s="234">
        <f t="shared" si="0"/>
        <v>0</v>
      </c>
      <c r="K112" s="234">
        <f t="shared" si="0"/>
        <v>0</v>
      </c>
      <c r="L112" s="234">
        <f t="shared" si="0"/>
        <v>0</v>
      </c>
      <c r="M112" s="234">
        <f t="shared" si="0"/>
        <v>0</v>
      </c>
      <c r="N112" s="234">
        <f t="shared" si="0"/>
        <v>0</v>
      </c>
      <c r="O112" s="234">
        <f t="shared" si="0"/>
        <v>0</v>
      </c>
      <c r="P112" s="234">
        <f t="shared" si="0"/>
        <v>0</v>
      </c>
      <c r="Q112" s="234">
        <f t="shared" si="0"/>
        <v>0</v>
      </c>
      <c r="R112" s="234">
        <f t="shared" si="0"/>
        <v>0</v>
      </c>
    </row>
    <row r="113" spans="1:18" x14ac:dyDescent="0.2">
      <c r="A113" s="163" t="s">
        <v>484</v>
      </c>
      <c r="B113" s="317" t="s">
        <v>472</v>
      </c>
      <c r="C113" s="237">
        <f t="shared" si="0"/>
        <v>424</v>
      </c>
      <c r="D113" s="237">
        <f t="shared" si="0"/>
        <v>469</v>
      </c>
      <c r="E113" s="237">
        <f t="shared" si="0"/>
        <v>249</v>
      </c>
      <c r="F113" s="237">
        <f t="shared" si="0"/>
        <v>173</v>
      </c>
      <c r="G113" s="237">
        <f t="shared" si="0"/>
        <v>0</v>
      </c>
      <c r="H113" s="237">
        <f t="shared" si="0"/>
        <v>0</v>
      </c>
      <c r="I113" s="237">
        <f t="shared" si="0"/>
        <v>0</v>
      </c>
      <c r="J113" s="237">
        <f t="shared" si="0"/>
        <v>0</v>
      </c>
      <c r="K113" s="237">
        <f t="shared" si="0"/>
        <v>0</v>
      </c>
      <c r="L113" s="237">
        <f t="shared" si="0"/>
        <v>0</v>
      </c>
      <c r="M113" s="237">
        <f t="shared" si="0"/>
        <v>0</v>
      </c>
      <c r="N113" s="237">
        <f t="shared" si="0"/>
        <v>0</v>
      </c>
      <c r="O113" s="237">
        <f t="shared" si="0"/>
        <v>0</v>
      </c>
      <c r="P113" s="237">
        <f t="shared" si="0"/>
        <v>0</v>
      </c>
      <c r="Q113" s="237">
        <f t="shared" si="0"/>
        <v>0</v>
      </c>
      <c r="R113" s="237">
        <f t="shared" si="0"/>
        <v>0</v>
      </c>
    </row>
    <row r="114" spans="1:18" x14ac:dyDescent="0.2">
      <c r="A114" s="163" t="s">
        <v>474</v>
      </c>
      <c r="B114" s="317" t="s">
        <v>473</v>
      </c>
      <c r="C114" s="237">
        <f t="shared" si="0"/>
        <v>556</v>
      </c>
      <c r="D114" s="237">
        <f t="shared" si="0"/>
        <v>607</v>
      </c>
      <c r="E114" s="237">
        <f t="shared" si="0"/>
        <v>453</v>
      </c>
      <c r="F114" s="237">
        <f t="shared" si="0"/>
        <v>322</v>
      </c>
      <c r="G114" s="237">
        <f t="shared" si="0"/>
        <v>0</v>
      </c>
      <c r="H114" s="237">
        <f t="shared" si="0"/>
        <v>0</v>
      </c>
      <c r="I114" s="237">
        <f t="shared" si="0"/>
        <v>0</v>
      </c>
      <c r="J114" s="237">
        <f t="shared" si="0"/>
        <v>0</v>
      </c>
      <c r="K114" s="237">
        <f t="shared" si="0"/>
        <v>221</v>
      </c>
      <c r="L114" s="237">
        <f t="shared" si="0"/>
        <v>233</v>
      </c>
      <c r="M114" s="237">
        <f t="shared" si="0"/>
        <v>185</v>
      </c>
      <c r="N114" s="237">
        <f t="shared" si="0"/>
        <v>177</v>
      </c>
      <c r="O114" s="237">
        <f t="shared" si="0"/>
        <v>0</v>
      </c>
      <c r="P114" s="237">
        <f t="shared" si="0"/>
        <v>0</v>
      </c>
      <c r="Q114" s="237">
        <f t="shared" si="0"/>
        <v>0</v>
      </c>
      <c r="R114" s="237">
        <f t="shared" si="0"/>
        <v>0</v>
      </c>
    </row>
    <row r="115" spans="1:18" ht="13.5" thickBot="1" x14ac:dyDescent="0.25">
      <c r="A115" s="165" t="s">
        <v>559</v>
      </c>
      <c r="B115" s="167" t="s">
        <v>93</v>
      </c>
      <c r="C115" s="251">
        <f>SUM(C104:C114)</f>
        <v>7371</v>
      </c>
      <c r="D115" s="239">
        <f>SUM(D104:D114)</f>
        <v>8089</v>
      </c>
      <c r="E115" s="239">
        <f>SUM(E104:E114)</f>
        <v>4374</v>
      </c>
      <c r="F115" s="239">
        <f>SUM(F104:F114)</f>
        <v>3339</v>
      </c>
      <c r="G115" s="251">
        <f>SUM(G104:G114)</f>
        <v>220</v>
      </c>
      <c r="H115" s="239">
        <f>SUM(H104:H113)</f>
        <v>220</v>
      </c>
      <c r="I115" s="239">
        <f t="shared" ref="I115:O115" si="1">SUM(I104:I114)</f>
        <v>119</v>
      </c>
      <c r="J115" s="239">
        <f t="shared" si="1"/>
        <v>80</v>
      </c>
      <c r="K115" s="251">
        <f t="shared" si="1"/>
        <v>2072</v>
      </c>
      <c r="L115" s="239">
        <f t="shared" si="1"/>
        <v>2282</v>
      </c>
      <c r="M115" s="239">
        <f t="shared" si="1"/>
        <v>1524</v>
      </c>
      <c r="N115" s="239">
        <f t="shared" si="1"/>
        <v>1357</v>
      </c>
      <c r="O115" s="251">
        <f t="shared" si="1"/>
        <v>278</v>
      </c>
      <c r="P115" s="239">
        <f>SUM(P104:P113)</f>
        <v>284</v>
      </c>
      <c r="Q115" s="239">
        <f>SUM(Q104:Q114)</f>
        <v>131</v>
      </c>
      <c r="R115" s="240">
        <f>SUM(R104:R114)</f>
        <v>122</v>
      </c>
    </row>
  </sheetData>
  <mergeCells count="14">
    <mergeCell ref="C46:R46"/>
    <mergeCell ref="C60:R60"/>
    <mergeCell ref="C74:R74"/>
    <mergeCell ref="C88:R88"/>
    <mergeCell ref="B102:R102"/>
    <mergeCell ref="C32:R32"/>
    <mergeCell ref="C4:R4"/>
    <mergeCell ref="C18:R18"/>
    <mergeCell ref="A1:R1"/>
    <mergeCell ref="C2:F2"/>
    <mergeCell ref="G2:J2"/>
    <mergeCell ref="K2:N2"/>
    <mergeCell ref="O2:R2"/>
    <mergeCell ref="A2:B3"/>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A2" sqref="A2:A3"/>
    </sheetView>
  </sheetViews>
  <sheetFormatPr defaultColWidth="9.140625"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0.5703125" style="1" customWidth="1"/>
    <col min="10" max="10" width="13.28515625" style="1" customWidth="1"/>
    <col min="11" max="11" width="15.28515625" style="1" customWidth="1"/>
    <col min="12" max="12" width="13.28515625" style="1" customWidth="1"/>
    <col min="13" max="13" width="14.85546875" style="1" customWidth="1"/>
    <col min="14" max="14" width="11.85546875" style="1" customWidth="1"/>
    <col min="15" max="18" width="9.140625" style="54"/>
    <col min="19" max="16384" width="9.140625" style="1"/>
  </cols>
  <sheetData>
    <row r="1" spans="1:14" customFormat="1" ht="19.5" thickBot="1" x14ac:dyDescent="0.3">
      <c r="A1" s="605" t="s">
        <v>428</v>
      </c>
      <c r="B1" s="606"/>
      <c r="C1" s="606"/>
      <c r="D1" s="606"/>
      <c r="E1" s="606"/>
      <c r="F1" s="606"/>
      <c r="G1" s="606"/>
      <c r="H1" s="606"/>
      <c r="I1" s="606"/>
      <c r="J1" s="606"/>
      <c r="K1" s="606"/>
      <c r="L1" s="606"/>
      <c r="M1" s="607"/>
      <c r="N1" s="608"/>
    </row>
    <row r="2" spans="1:14" customFormat="1" x14ac:dyDescent="0.25">
      <c r="A2" s="613" t="s">
        <v>505</v>
      </c>
      <c r="B2" s="617" t="s">
        <v>21</v>
      </c>
      <c r="C2" s="618"/>
      <c r="D2" s="618"/>
      <c r="E2" s="618"/>
      <c r="F2" s="618"/>
      <c r="G2" s="618"/>
      <c r="H2" s="618"/>
      <c r="I2" s="619"/>
      <c r="J2" s="614" t="s">
        <v>567</v>
      </c>
      <c r="K2" s="615"/>
      <c r="L2" s="616"/>
      <c r="M2" s="609" t="s">
        <v>566</v>
      </c>
      <c r="N2" s="611" t="s">
        <v>84</v>
      </c>
    </row>
    <row r="3" spans="1:14" s="380" customFormat="1" ht="81" customHeight="1" thickBot="1" x14ac:dyDescent="0.3">
      <c r="A3" s="593"/>
      <c r="B3" s="378" t="s">
        <v>108</v>
      </c>
      <c r="C3" s="378" t="s">
        <v>22</v>
      </c>
      <c r="D3" s="378" t="s">
        <v>23</v>
      </c>
      <c r="E3" s="378" t="s">
        <v>24</v>
      </c>
      <c r="F3" s="378" t="s">
        <v>25</v>
      </c>
      <c r="G3" s="378" t="s">
        <v>26</v>
      </c>
      <c r="H3" s="378" t="s">
        <v>67</v>
      </c>
      <c r="I3" s="378" t="s">
        <v>485</v>
      </c>
      <c r="J3" s="379" t="s">
        <v>564</v>
      </c>
      <c r="K3" s="379" t="s">
        <v>486</v>
      </c>
      <c r="L3" s="379" t="s">
        <v>565</v>
      </c>
      <c r="M3" s="610"/>
      <c r="N3" s="612"/>
    </row>
    <row r="4" spans="1:14" customFormat="1" ht="17.100000000000001" customHeight="1" x14ac:dyDescent="0.25">
      <c r="A4" s="100" t="s">
        <v>508</v>
      </c>
      <c r="B4" s="290">
        <v>108.783</v>
      </c>
      <c r="C4" s="290">
        <v>9.516</v>
      </c>
      <c r="D4" s="291">
        <v>35.872999999999998</v>
      </c>
      <c r="E4" s="291">
        <v>59.98</v>
      </c>
      <c r="F4" s="291">
        <v>2.4140000000000001</v>
      </c>
      <c r="G4" s="291">
        <v>1</v>
      </c>
      <c r="H4" s="291"/>
      <c r="I4" s="291"/>
      <c r="J4" s="291">
        <v>2</v>
      </c>
      <c r="K4" s="291">
        <v>0.75900000000000001</v>
      </c>
      <c r="L4" s="291">
        <v>16.666</v>
      </c>
      <c r="M4" s="292">
        <v>32.920999999999999</v>
      </c>
      <c r="N4" s="381">
        <v>161.12899999999999</v>
      </c>
    </row>
    <row r="5" spans="1:14" customFormat="1" ht="17.100000000000001" customHeight="1" x14ac:dyDescent="0.25">
      <c r="A5" s="168" t="s">
        <v>558</v>
      </c>
      <c r="B5" s="382">
        <v>45.246000000000002</v>
      </c>
      <c r="C5" s="382">
        <v>1.25</v>
      </c>
      <c r="D5" s="383">
        <v>14.17</v>
      </c>
      <c r="E5" s="383">
        <v>28.492000000000001</v>
      </c>
      <c r="F5" s="383">
        <v>1.3340000000000001</v>
      </c>
      <c r="G5" s="383"/>
      <c r="H5" s="383"/>
      <c r="I5" s="383"/>
      <c r="J5" s="383"/>
      <c r="K5" s="383"/>
      <c r="L5" s="383">
        <v>14.45</v>
      </c>
      <c r="M5" s="384">
        <v>28.050999999999998</v>
      </c>
      <c r="N5" s="385">
        <v>87.747</v>
      </c>
    </row>
    <row r="6" spans="1:14" customFormat="1" ht="17.100000000000001" customHeight="1" x14ac:dyDescent="0.25">
      <c r="A6" s="398" t="s">
        <v>552</v>
      </c>
      <c r="B6" s="290">
        <v>73.927999999999997</v>
      </c>
      <c r="C6" s="291">
        <v>5.3890000000000002</v>
      </c>
      <c r="D6" s="291">
        <v>17.225999999999999</v>
      </c>
      <c r="E6" s="291">
        <v>46.183999999999997</v>
      </c>
      <c r="F6" s="291">
        <v>4.0890000000000004</v>
      </c>
      <c r="G6" s="291">
        <v>1.04</v>
      </c>
      <c r="H6" s="291"/>
      <c r="I6" s="291"/>
      <c r="J6" s="291">
        <v>0.83299999999999996</v>
      </c>
      <c r="K6" s="291">
        <v>2.121</v>
      </c>
      <c r="L6" s="291"/>
      <c r="M6" s="292">
        <v>32.130000000000003</v>
      </c>
      <c r="N6" s="381">
        <v>109.012</v>
      </c>
    </row>
    <row r="7" spans="1:14" customFormat="1" ht="17.100000000000001" customHeight="1" thickBot="1" x14ac:dyDescent="0.3">
      <c r="A7" s="168" t="s">
        <v>558</v>
      </c>
      <c r="B7" s="382">
        <v>34.511000000000003</v>
      </c>
      <c r="C7" s="383">
        <v>2.0009999999999999</v>
      </c>
      <c r="D7" s="383">
        <v>6.8650000000000002</v>
      </c>
      <c r="E7" s="383">
        <v>23.484000000000002</v>
      </c>
      <c r="F7" s="383">
        <v>1.161</v>
      </c>
      <c r="G7" s="383">
        <v>1</v>
      </c>
      <c r="H7" s="383"/>
      <c r="I7" s="383"/>
      <c r="J7" s="383"/>
      <c r="K7" s="383"/>
      <c r="L7" s="383"/>
      <c r="M7" s="384">
        <v>27.152000000000001</v>
      </c>
      <c r="N7" s="385">
        <v>61.662999999999997</v>
      </c>
    </row>
    <row r="8" spans="1:14" customFormat="1" ht="17.100000000000001" customHeight="1" x14ac:dyDescent="0.25">
      <c r="A8" s="248" t="s">
        <v>553</v>
      </c>
      <c r="B8" s="293">
        <v>59.499000000000002</v>
      </c>
      <c r="C8" s="294">
        <v>3.5739999999999998</v>
      </c>
      <c r="D8" s="294">
        <v>16.567</v>
      </c>
      <c r="E8" s="294">
        <v>28.131</v>
      </c>
      <c r="F8" s="294">
        <v>11.016999999999999</v>
      </c>
      <c r="G8" s="294">
        <v>0.21</v>
      </c>
      <c r="H8" s="294"/>
      <c r="I8" s="294"/>
      <c r="J8" s="294"/>
      <c r="K8" s="294">
        <v>0.13</v>
      </c>
      <c r="L8" s="294">
        <v>1</v>
      </c>
      <c r="M8" s="295">
        <v>33.515999999999998</v>
      </c>
      <c r="N8" s="386">
        <v>94.144999999999996</v>
      </c>
    </row>
    <row r="9" spans="1:14" customFormat="1" ht="17.100000000000001" customHeight="1" thickBot="1" x14ac:dyDescent="0.3">
      <c r="A9" s="174" t="s">
        <v>558</v>
      </c>
      <c r="B9" s="387">
        <v>22.675000000000001</v>
      </c>
      <c r="C9" s="388"/>
      <c r="D9" s="388">
        <v>4.6589999999999998</v>
      </c>
      <c r="E9" s="388">
        <v>13.596</v>
      </c>
      <c r="F9" s="388">
        <v>4.3499999999999996</v>
      </c>
      <c r="G9" s="388">
        <v>7.0000000000000007E-2</v>
      </c>
      <c r="H9" s="388"/>
      <c r="I9" s="388"/>
      <c r="J9" s="388"/>
      <c r="K9" s="388">
        <v>0.13</v>
      </c>
      <c r="L9" s="388">
        <v>1</v>
      </c>
      <c r="M9" s="389">
        <v>22.998999999999999</v>
      </c>
      <c r="N9" s="390">
        <v>46.804000000000002</v>
      </c>
    </row>
    <row r="10" spans="1:14" customFormat="1" ht="17.100000000000001" customHeight="1" x14ac:dyDescent="0.25">
      <c r="A10" s="100" t="s">
        <v>554</v>
      </c>
      <c r="B10" s="290">
        <v>74.159000000000006</v>
      </c>
      <c r="C10" s="291">
        <v>7.0679999999999996</v>
      </c>
      <c r="D10" s="291">
        <v>15.802</v>
      </c>
      <c r="E10" s="291">
        <v>40.018000000000001</v>
      </c>
      <c r="F10" s="291">
        <v>9.4749999999999996</v>
      </c>
      <c r="G10" s="291">
        <v>1.796</v>
      </c>
      <c r="H10" s="291"/>
      <c r="I10" s="291"/>
      <c r="J10" s="291">
        <v>6.1420000000000003</v>
      </c>
      <c r="K10" s="291">
        <v>11.603</v>
      </c>
      <c r="L10" s="291">
        <v>12.637</v>
      </c>
      <c r="M10" s="292">
        <v>24.742999999999999</v>
      </c>
      <c r="N10" s="381">
        <v>129.28399999999999</v>
      </c>
    </row>
    <row r="11" spans="1:14" customFormat="1" ht="17.100000000000001" customHeight="1" thickBot="1" x14ac:dyDescent="0.3">
      <c r="A11" s="168" t="s">
        <v>558</v>
      </c>
      <c r="B11" s="382">
        <v>9.6189999999999998</v>
      </c>
      <c r="C11" s="383">
        <v>1</v>
      </c>
      <c r="D11" s="383">
        <v>2.13</v>
      </c>
      <c r="E11" s="383">
        <v>5.2370000000000001</v>
      </c>
      <c r="F11" s="383">
        <v>1.252</v>
      </c>
      <c r="G11" s="383"/>
      <c r="H11" s="383"/>
      <c r="I11" s="383"/>
      <c r="J11" s="383">
        <v>0.998</v>
      </c>
      <c r="K11" s="383">
        <v>3.109</v>
      </c>
      <c r="L11" s="383">
        <v>2.0009999999999999</v>
      </c>
      <c r="M11" s="384">
        <v>16.443999999999999</v>
      </c>
      <c r="N11" s="385">
        <v>32.170999999999999</v>
      </c>
    </row>
    <row r="12" spans="1:14" customFormat="1" ht="17.100000000000001" customHeight="1" x14ac:dyDescent="0.25">
      <c r="A12" s="248" t="s">
        <v>555</v>
      </c>
      <c r="B12" s="293">
        <v>81.239999999999995</v>
      </c>
      <c r="C12" s="294">
        <v>6.2430000000000003</v>
      </c>
      <c r="D12" s="294">
        <v>9.827</v>
      </c>
      <c r="E12" s="294">
        <v>38.417999999999999</v>
      </c>
      <c r="F12" s="294">
        <v>7.9260000000000002</v>
      </c>
      <c r="G12" s="294">
        <v>18.826000000000001</v>
      </c>
      <c r="H12" s="294"/>
      <c r="I12" s="294"/>
      <c r="J12" s="294">
        <v>1</v>
      </c>
      <c r="K12" s="294"/>
      <c r="L12" s="294"/>
      <c r="M12" s="295">
        <v>21.882999999999999</v>
      </c>
      <c r="N12" s="386">
        <v>104.123</v>
      </c>
    </row>
    <row r="13" spans="1:14" customFormat="1" ht="17.100000000000001" customHeight="1" thickBot="1" x14ac:dyDescent="0.3">
      <c r="A13" s="174" t="s">
        <v>558</v>
      </c>
      <c r="B13" s="387">
        <v>59.642000000000003</v>
      </c>
      <c r="C13" s="388">
        <v>1.5369999999999999</v>
      </c>
      <c r="D13" s="388">
        <v>7.3970000000000002</v>
      </c>
      <c r="E13" s="388">
        <v>28.571999999999999</v>
      </c>
      <c r="F13" s="388">
        <v>7.3840000000000003</v>
      </c>
      <c r="G13" s="388">
        <v>14.752000000000001</v>
      </c>
      <c r="H13" s="388"/>
      <c r="I13" s="388"/>
      <c r="J13" s="388">
        <v>1</v>
      </c>
      <c r="K13" s="388"/>
      <c r="L13" s="388"/>
      <c r="M13" s="389">
        <v>17.542999999999999</v>
      </c>
      <c r="N13" s="390">
        <v>78.185000000000002</v>
      </c>
    </row>
    <row r="14" spans="1:14" customFormat="1" ht="17.100000000000001" customHeight="1" x14ac:dyDescent="0.25">
      <c r="A14" s="248" t="s">
        <v>556</v>
      </c>
      <c r="B14" s="293">
        <v>31.481999999999999</v>
      </c>
      <c r="C14" s="294">
        <v>3.29</v>
      </c>
      <c r="D14" s="294">
        <v>6.0919999999999996</v>
      </c>
      <c r="E14" s="294">
        <v>18.058</v>
      </c>
      <c r="F14" s="294">
        <v>2.8519999999999999</v>
      </c>
      <c r="G14" s="294">
        <v>1.19</v>
      </c>
      <c r="H14" s="294"/>
      <c r="I14" s="294"/>
      <c r="J14" s="294">
        <v>0.88300000000000001</v>
      </c>
      <c r="K14" s="294">
        <v>0.69899999999999995</v>
      </c>
      <c r="L14" s="294"/>
      <c r="M14" s="295">
        <v>11.095000000000001</v>
      </c>
      <c r="N14" s="386">
        <v>44.158999999999999</v>
      </c>
    </row>
    <row r="15" spans="1:14" customFormat="1" ht="17.100000000000001" customHeight="1" thickBot="1" x14ac:dyDescent="0.3">
      <c r="A15" s="174" t="s">
        <v>558</v>
      </c>
      <c r="B15" s="387">
        <v>6.8620000000000001</v>
      </c>
      <c r="C15" s="388"/>
      <c r="D15" s="388">
        <v>0.98</v>
      </c>
      <c r="E15" s="388">
        <v>5.4580000000000002</v>
      </c>
      <c r="F15" s="388">
        <v>0.23400000000000001</v>
      </c>
      <c r="G15" s="388">
        <v>0.19</v>
      </c>
      <c r="H15" s="388"/>
      <c r="I15" s="388"/>
      <c r="J15" s="388"/>
      <c r="K15" s="388"/>
      <c r="L15" s="388"/>
      <c r="M15" s="389">
        <v>8.3179999999999996</v>
      </c>
      <c r="N15" s="390">
        <v>15.18</v>
      </c>
    </row>
    <row r="16" spans="1:14" customFormat="1" ht="17.100000000000001" customHeight="1" x14ac:dyDescent="0.25">
      <c r="A16" s="100" t="s">
        <v>506</v>
      </c>
      <c r="B16" s="290">
        <v>24.722999999999999</v>
      </c>
      <c r="C16" s="291">
        <v>1</v>
      </c>
      <c r="D16" s="291">
        <v>8.4000000000000005E-2</v>
      </c>
      <c r="E16" s="291">
        <v>23.469000000000001</v>
      </c>
      <c r="F16" s="291">
        <v>0.17</v>
      </c>
      <c r="G16" s="291"/>
      <c r="H16" s="291"/>
      <c r="I16" s="291"/>
      <c r="J16" s="291">
        <v>15.041</v>
      </c>
      <c r="K16" s="291">
        <v>13.509</v>
      </c>
      <c r="L16" s="291">
        <v>19.652999999999999</v>
      </c>
      <c r="M16" s="292">
        <v>19.581</v>
      </c>
      <c r="N16" s="381">
        <v>92.507000000000005</v>
      </c>
    </row>
    <row r="17" spans="1:14" customFormat="1" ht="17.100000000000001" customHeight="1" thickBot="1" x14ac:dyDescent="0.3">
      <c r="A17" s="168" t="s">
        <v>558</v>
      </c>
      <c r="B17" s="382">
        <v>7.7089999999999996</v>
      </c>
      <c r="C17" s="383"/>
      <c r="D17" s="383"/>
      <c r="E17" s="383">
        <v>7.5389999999999997</v>
      </c>
      <c r="F17" s="383">
        <v>0.17</v>
      </c>
      <c r="G17" s="383"/>
      <c r="H17" s="383"/>
      <c r="I17" s="383"/>
      <c r="J17" s="383">
        <v>7.3029999999999999</v>
      </c>
      <c r="K17" s="383">
        <v>5.9669999999999996</v>
      </c>
      <c r="L17" s="383">
        <v>9.2579999999999991</v>
      </c>
      <c r="M17" s="384">
        <v>14.420999999999999</v>
      </c>
      <c r="N17" s="385">
        <v>44.658000000000001</v>
      </c>
    </row>
    <row r="18" spans="1:14" customFormat="1" ht="17.100000000000001" customHeight="1" x14ac:dyDescent="0.25">
      <c r="A18" s="248" t="s">
        <v>87</v>
      </c>
      <c r="B18" s="293">
        <v>0.98</v>
      </c>
      <c r="C18" s="293"/>
      <c r="D18" s="293"/>
      <c r="E18" s="293"/>
      <c r="F18" s="293"/>
      <c r="G18" s="293">
        <v>0.98</v>
      </c>
      <c r="H18" s="293"/>
      <c r="I18" s="293"/>
      <c r="J18" s="293">
        <v>1</v>
      </c>
      <c r="K18" s="293"/>
      <c r="L18" s="293"/>
      <c r="M18" s="293">
        <v>189.143</v>
      </c>
      <c r="N18" s="386">
        <v>191.12299999999999</v>
      </c>
    </row>
    <row r="19" spans="1:14" customFormat="1" ht="17.100000000000001" customHeight="1" thickBot="1" x14ac:dyDescent="0.3">
      <c r="A19" s="177" t="s">
        <v>81</v>
      </c>
      <c r="B19" s="391">
        <v>0.47</v>
      </c>
      <c r="C19" s="392"/>
      <c r="D19" s="392"/>
      <c r="E19" s="392"/>
      <c r="F19" s="392"/>
      <c r="G19" s="392">
        <v>0.47</v>
      </c>
      <c r="H19" s="392"/>
      <c r="I19" s="392"/>
      <c r="J19" s="392"/>
      <c r="K19" s="392"/>
      <c r="L19" s="392"/>
      <c r="M19" s="392">
        <v>125.294</v>
      </c>
      <c r="N19" s="393">
        <v>125.764</v>
      </c>
    </row>
    <row r="20" spans="1:14" customFormat="1" ht="17.100000000000001" customHeight="1" x14ac:dyDescent="0.25">
      <c r="A20" s="254" t="s">
        <v>4</v>
      </c>
      <c r="B20" s="394">
        <v>454.79399999999998</v>
      </c>
      <c r="C20" s="395">
        <v>36.08</v>
      </c>
      <c r="D20" s="395">
        <v>101.471</v>
      </c>
      <c r="E20" s="395">
        <v>254.25800000000001</v>
      </c>
      <c r="F20" s="395">
        <v>37.942999999999998</v>
      </c>
      <c r="G20" s="395">
        <v>25.042000000000002</v>
      </c>
      <c r="H20" s="395"/>
      <c r="I20" s="395"/>
      <c r="J20" s="395">
        <v>26.899000000000001</v>
      </c>
      <c r="K20" s="395">
        <v>28.821000000000002</v>
      </c>
      <c r="L20" s="395">
        <v>49.956000000000003</v>
      </c>
      <c r="M20" s="396">
        <v>365.012</v>
      </c>
      <c r="N20" s="397">
        <v>925.48199999999997</v>
      </c>
    </row>
    <row r="21" spans="1:14" customFormat="1" ht="17.100000000000001" customHeight="1" thickBot="1" x14ac:dyDescent="0.3">
      <c r="A21" s="255" t="s">
        <v>72</v>
      </c>
      <c r="B21" s="296">
        <v>186.73400000000001</v>
      </c>
      <c r="C21" s="297">
        <v>5.7880000000000003</v>
      </c>
      <c r="D21" s="297">
        <v>36.201000000000001</v>
      </c>
      <c r="E21" s="297">
        <v>112.378</v>
      </c>
      <c r="F21" s="297">
        <v>15.885</v>
      </c>
      <c r="G21" s="297">
        <v>16.481999999999999</v>
      </c>
      <c r="H21" s="297"/>
      <c r="I21" s="297"/>
      <c r="J21" s="297">
        <v>9.3010000000000002</v>
      </c>
      <c r="K21" s="297">
        <v>9.2059999999999995</v>
      </c>
      <c r="L21" s="297">
        <v>26.709</v>
      </c>
      <c r="M21" s="298">
        <v>260.22199999999998</v>
      </c>
      <c r="N21" s="299">
        <v>492.17200000000003</v>
      </c>
    </row>
  </sheetData>
  <mergeCells count="6">
    <mergeCell ref="A1:N1"/>
    <mergeCell ref="M2:M3"/>
    <mergeCell ref="N2:N3"/>
    <mergeCell ref="A2:A3"/>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zoomScaleNormal="100" workbookViewId="0">
      <selection activeCell="A12" sqref="A12"/>
    </sheetView>
  </sheetViews>
  <sheetFormatPr defaultColWidth="9.140625" defaultRowHeight="12.75" x14ac:dyDescent="0.2"/>
  <cols>
    <col min="1" max="1" width="21.28515625" style="2" customWidth="1"/>
    <col min="2" max="25" width="8.85546875" style="1" customWidth="1"/>
    <col min="26" max="16384" width="9.140625" style="1"/>
  </cols>
  <sheetData>
    <row r="1" spans="1:25" ht="26.25" customHeight="1" thickBot="1" x14ac:dyDescent="0.25">
      <c r="A1" s="625" t="s">
        <v>501</v>
      </c>
      <c r="B1" s="626"/>
      <c r="C1" s="626"/>
      <c r="D1" s="626"/>
      <c r="E1" s="626"/>
      <c r="F1" s="626"/>
      <c r="G1" s="626"/>
      <c r="H1" s="626"/>
      <c r="I1" s="626"/>
      <c r="J1" s="626"/>
      <c r="K1" s="626"/>
      <c r="L1" s="626"/>
      <c r="M1" s="626"/>
      <c r="N1" s="626"/>
      <c r="O1" s="626"/>
      <c r="P1" s="626"/>
      <c r="Q1" s="626"/>
      <c r="R1" s="626"/>
      <c r="S1" s="626"/>
      <c r="T1" s="626"/>
      <c r="U1" s="626"/>
      <c r="V1" s="626"/>
      <c r="W1" s="626"/>
      <c r="X1" s="626"/>
      <c r="Y1" s="627"/>
    </row>
    <row r="2" spans="1:25" customFormat="1" ht="15" x14ac:dyDescent="0.25">
      <c r="A2" s="623" t="s">
        <v>505</v>
      </c>
      <c r="B2" s="617" t="s">
        <v>21</v>
      </c>
      <c r="C2" s="618"/>
      <c r="D2" s="618"/>
      <c r="E2" s="618"/>
      <c r="F2" s="618"/>
      <c r="G2" s="618"/>
      <c r="H2" s="618"/>
      <c r="I2" s="618"/>
      <c r="J2" s="618"/>
      <c r="K2" s="618"/>
      <c r="L2" s="618"/>
      <c r="M2" s="618"/>
      <c r="N2" s="617" t="s">
        <v>567</v>
      </c>
      <c r="O2" s="618"/>
      <c r="P2" s="618"/>
      <c r="Q2" s="618"/>
      <c r="R2" s="618"/>
      <c r="S2" s="618"/>
      <c r="T2" s="628" t="s">
        <v>566</v>
      </c>
      <c r="U2" s="629"/>
      <c r="V2" s="632" t="s">
        <v>4</v>
      </c>
      <c r="W2" s="635" t="s">
        <v>109</v>
      </c>
    </row>
    <row r="3" spans="1:25" customFormat="1" ht="55.5" customHeight="1" x14ac:dyDescent="0.25">
      <c r="A3" s="613"/>
      <c r="B3" s="622" t="s">
        <v>22</v>
      </c>
      <c r="C3" s="622"/>
      <c r="D3" s="622" t="s">
        <v>23</v>
      </c>
      <c r="E3" s="622"/>
      <c r="F3" s="622" t="s">
        <v>24</v>
      </c>
      <c r="G3" s="622"/>
      <c r="H3" s="622" t="s">
        <v>25</v>
      </c>
      <c r="I3" s="622"/>
      <c r="J3" s="622" t="s">
        <v>26</v>
      </c>
      <c r="K3" s="622"/>
      <c r="L3" s="622" t="s">
        <v>54</v>
      </c>
      <c r="M3" s="622"/>
      <c r="N3" s="537" t="s">
        <v>564</v>
      </c>
      <c r="O3" s="544"/>
      <c r="P3" s="537" t="s">
        <v>486</v>
      </c>
      <c r="Q3" s="544"/>
      <c r="R3" s="537" t="s">
        <v>565</v>
      </c>
      <c r="S3" s="544"/>
      <c r="T3" s="630"/>
      <c r="U3" s="631"/>
      <c r="V3" s="633"/>
      <c r="W3" s="636"/>
    </row>
    <row r="4" spans="1:25" customFormat="1" ht="15.75" thickBot="1" x14ac:dyDescent="0.3">
      <c r="A4" s="593"/>
      <c r="B4" s="46" t="s">
        <v>4</v>
      </c>
      <c r="C4" s="46" t="s">
        <v>27</v>
      </c>
      <c r="D4" s="46" t="s">
        <v>4</v>
      </c>
      <c r="E4" s="46" t="s">
        <v>27</v>
      </c>
      <c r="F4" s="46" t="s">
        <v>4</v>
      </c>
      <c r="G4" s="46" t="s">
        <v>27</v>
      </c>
      <c r="H4" s="46" t="s">
        <v>4</v>
      </c>
      <c r="I4" s="46" t="s">
        <v>27</v>
      </c>
      <c r="J4" s="46" t="s">
        <v>4</v>
      </c>
      <c r="K4" s="46" t="s">
        <v>27</v>
      </c>
      <c r="L4" s="46" t="s">
        <v>4</v>
      </c>
      <c r="M4" s="46" t="s">
        <v>27</v>
      </c>
      <c r="N4" s="46" t="s">
        <v>4</v>
      </c>
      <c r="O4" s="46" t="s">
        <v>27</v>
      </c>
      <c r="P4" s="46" t="s">
        <v>4</v>
      </c>
      <c r="Q4" s="46" t="s">
        <v>27</v>
      </c>
      <c r="R4" s="46" t="s">
        <v>4</v>
      </c>
      <c r="S4" s="46" t="s">
        <v>27</v>
      </c>
      <c r="T4" s="46" t="s">
        <v>4</v>
      </c>
      <c r="U4" s="46" t="s">
        <v>27</v>
      </c>
      <c r="V4" s="634"/>
      <c r="W4" s="637"/>
    </row>
    <row r="5" spans="1:25" customFormat="1" ht="15" x14ac:dyDescent="0.25">
      <c r="A5" s="183" t="s">
        <v>28</v>
      </c>
      <c r="B5" s="184"/>
      <c r="C5" s="184"/>
      <c r="D5" s="184"/>
      <c r="E5" s="184"/>
      <c r="F5" s="184">
        <v>1</v>
      </c>
      <c r="G5" s="184"/>
      <c r="H5" s="184">
        <v>10</v>
      </c>
      <c r="I5" s="184">
        <v>5</v>
      </c>
      <c r="J5" s="184"/>
      <c r="K5" s="184"/>
      <c r="L5" s="184"/>
      <c r="M5" s="184"/>
      <c r="N5" s="184"/>
      <c r="O5" s="184"/>
      <c r="P5" s="184"/>
      <c r="Q5" s="184"/>
      <c r="R5" s="184">
        <v>21</v>
      </c>
      <c r="S5" s="184">
        <v>13</v>
      </c>
      <c r="T5" s="184">
        <v>24</v>
      </c>
      <c r="U5" s="184">
        <v>20</v>
      </c>
      <c r="V5" s="241">
        <v>56</v>
      </c>
      <c r="W5" s="181">
        <v>38</v>
      </c>
    </row>
    <row r="6" spans="1:25" customFormat="1" ht="15" x14ac:dyDescent="0.25">
      <c r="A6" s="29" t="s">
        <v>29</v>
      </c>
      <c r="B6" s="185"/>
      <c r="C6" s="185"/>
      <c r="D6" s="185">
        <v>8</v>
      </c>
      <c r="E6" s="185">
        <v>1</v>
      </c>
      <c r="F6" s="185">
        <v>115</v>
      </c>
      <c r="G6" s="185">
        <v>48</v>
      </c>
      <c r="H6" s="185">
        <v>30</v>
      </c>
      <c r="I6" s="185">
        <v>12</v>
      </c>
      <c r="J6" s="185">
        <v>7</v>
      </c>
      <c r="K6" s="185">
        <v>5</v>
      </c>
      <c r="L6" s="185"/>
      <c r="M6" s="185"/>
      <c r="N6" s="185">
        <v>25</v>
      </c>
      <c r="O6" s="185">
        <v>6</v>
      </c>
      <c r="P6" s="185">
        <v>4</v>
      </c>
      <c r="Q6" s="185">
        <v>1</v>
      </c>
      <c r="R6" s="185">
        <v>22</v>
      </c>
      <c r="S6" s="185">
        <v>9</v>
      </c>
      <c r="T6" s="185">
        <v>91</v>
      </c>
      <c r="U6" s="185">
        <v>62</v>
      </c>
      <c r="V6" s="189">
        <v>302</v>
      </c>
      <c r="W6" s="182">
        <v>144</v>
      </c>
    </row>
    <row r="7" spans="1:25" customFormat="1" ht="15" x14ac:dyDescent="0.25">
      <c r="A7" s="29" t="s">
        <v>30</v>
      </c>
      <c r="B7" s="185">
        <v>10</v>
      </c>
      <c r="C7" s="185">
        <v>2</v>
      </c>
      <c r="D7" s="185">
        <v>42</v>
      </c>
      <c r="E7" s="185">
        <v>16</v>
      </c>
      <c r="F7" s="185">
        <v>100</v>
      </c>
      <c r="G7" s="185">
        <v>50</v>
      </c>
      <c r="H7" s="185">
        <v>7</v>
      </c>
      <c r="I7" s="185">
        <v>1</v>
      </c>
      <c r="J7" s="185">
        <v>8</v>
      </c>
      <c r="K7" s="185">
        <v>6</v>
      </c>
      <c r="L7" s="185"/>
      <c r="M7" s="185"/>
      <c r="N7" s="185">
        <v>1</v>
      </c>
      <c r="O7" s="185">
        <v>1</v>
      </c>
      <c r="P7" s="185">
        <v>19</v>
      </c>
      <c r="Q7" s="185">
        <v>8</v>
      </c>
      <c r="R7" s="185">
        <v>12</v>
      </c>
      <c r="S7" s="185">
        <v>11</v>
      </c>
      <c r="T7" s="185">
        <v>128</v>
      </c>
      <c r="U7" s="185">
        <v>86</v>
      </c>
      <c r="V7" s="189">
        <v>327</v>
      </c>
      <c r="W7" s="182">
        <v>181</v>
      </c>
    </row>
    <row r="8" spans="1:25" customFormat="1" ht="15" x14ac:dyDescent="0.25">
      <c r="A8" s="29" t="s">
        <v>31</v>
      </c>
      <c r="B8" s="185">
        <v>12</v>
      </c>
      <c r="C8" s="185">
        <v>4</v>
      </c>
      <c r="D8" s="185">
        <v>21</v>
      </c>
      <c r="E8" s="185">
        <v>12</v>
      </c>
      <c r="F8" s="185">
        <v>37</v>
      </c>
      <c r="G8" s="185">
        <v>23</v>
      </c>
      <c r="H8" s="185"/>
      <c r="I8" s="185"/>
      <c r="J8" s="185">
        <v>5</v>
      </c>
      <c r="K8" s="185">
        <v>2</v>
      </c>
      <c r="L8" s="185"/>
      <c r="M8" s="185"/>
      <c r="N8" s="185"/>
      <c r="O8" s="185"/>
      <c r="P8" s="185">
        <v>1</v>
      </c>
      <c r="Q8" s="185"/>
      <c r="R8" s="185">
        <v>12</v>
      </c>
      <c r="S8" s="185">
        <v>12</v>
      </c>
      <c r="T8" s="185">
        <v>88</v>
      </c>
      <c r="U8" s="185">
        <v>76</v>
      </c>
      <c r="V8" s="189">
        <v>176</v>
      </c>
      <c r="W8" s="182">
        <v>129</v>
      </c>
    </row>
    <row r="9" spans="1:25" customFormat="1" ht="15" x14ac:dyDescent="0.25">
      <c r="A9" s="29" t="s">
        <v>32</v>
      </c>
      <c r="B9" s="185">
        <v>9</v>
      </c>
      <c r="C9" s="185">
        <v>2</v>
      </c>
      <c r="D9" s="185">
        <v>28</v>
      </c>
      <c r="E9" s="185">
        <v>10</v>
      </c>
      <c r="F9" s="185">
        <v>29</v>
      </c>
      <c r="G9" s="185">
        <v>8</v>
      </c>
      <c r="H9" s="185"/>
      <c r="I9" s="185"/>
      <c r="J9" s="185">
        <v>3</v>
      </c>
      <c r="K9" s="185">
        <v>2</v>
      </c>
      <c r="L9" s="185"/>
      <c r="M9" s="185"/>
      <c r="N9" s="185">
        <v>1</v>
      </c>
      <c r="O9" s="185">
        <v>1</v>
      </c>
      <c r="P9" s="185">
        <v>1</v>
      </c>
      <c r="Q9" s="185"/>
      <c r="R9" s="185">
        <v>6</v>
      </c>
      <c r="S9" s="185">
        <v>3</v>
      </c>
      <c r="T9" s="185">
        <v>30</v>
      </c>
      <c r="U9" s="185">
        <v>17</v>
      </c>
      <c r="V9" s="189">
        <v>107</v>
      </c>
      <c r="W9" s="182">
        <v>43</v>
      </c>
    </row>
    <row r="10" spans="1:25" customFormat="1" ht="15" x14ac:dyDescent="0.25">
      <c r="A10" s="29" t="s">
        <v>33</v>
      </c>
      <c r="B10" s="185">
        <v>15</v>
      </c>
      <c r="C10" s="185"/>
      <c r="D10" s="185">
        <v>9</v>
      </c>
      <c r="E10" s="185"/>
      <c r="F10" s="185">
        <v>8</v>
      </c>
      <c r="G10" s="185">
        <v>3</v>
      </c>
      <c r="H10" s="185"/>
      <c r="I10" s="185"/>
      <c r="J10" s="185"/>
      <c r="K10" s="185"/>
      <c r="L10" s="185"/>
      <c r="M10" s="185"/>
      <c r="N10" s="185"/>
      <c r="O10" s="185"/>
      <c r="P10" s="185">
        <v>5</v>
      </c>
      <c r="Q10" s="185"/>
      <c r="R10" s="185">
        <v>4</v>
      </c>
      <c r="S10" s="185">
        <v>1</v>
      </c>
      <c r="T10" s="185">
        <v>6</v>
      </c>
      <c r="U10" s="185">
        <v>1</v>
      </c>
      <c r="V10" s="189">
        <v>47</v>
      </c>
      <c r="W10" s="182">
        <v>5</v>
      </c>
    </row>
    <row r="11" spans="1:25" customFormat="1" ht="15.75" thickBot="1" x14ac:dyDescent="0.3">
      <c r="A11" s="24" t="s">
        <v>4</v>
      </c>
      <c r="B11" s="180">
        <v>46</v>
      </c>
      <c r="C11" s="180">
        <v>8</v>
      </c>
      <c r="D11" s="180">
        <v>108</v>
      </c>
      <c r="E11" s="180">
        <v>39</v>
      </c>
      <c r="F11" s="180">
        <v>290</v>
      </c>
      <c r="G11" s="180">
        <v>132</v>
      </c>
      <c r="H11" s="180">
        <v>47</v>
      </c>
      <c r="I11" s="180">
        <v>18</v>
      </c>
      <c r="J11" s="180">
        <v>23</v>
      </c>
      <c r="K11" s="180">
        <v>15</v>
      </c>
      <c r="L11" s="180"/>
      <c r="M11" s="180"/>
      <c r="N11" s="180">
        <v>27</v>
      </c>
      <c r="O11" s="180">
        <v>8</v>
      </c>
      <c r="P11" s="180">
        <v>30</v>
      </c>
      <c r="Q11" s="180">
        <v>9</v>
      </c>
      <c r="R11" s="180">
        <v>77</v>
      </c>
      <c r="S11" s="180">
        <v>49</v>
      </c>
      <c r="T11" s="180">
        <v>367</v>
      </c>
      <c r="U11" s="180">
        <v>262</v>
      </c>
      <c r="V11" s="180">
        <v>1015</v>
      </c>
      <c r="W11" s="284">
        <v>540</v>
      </c>
    </row>
    <row r="12" spans="1:25" ht="15" customHeight="1" x14ac:dyDescent="0.2">
      <c r="A12" s="2" t="s">
        <v>561</v>
      </c>
    </row>
    <row r="13" spans="1:25" ht="15" customHeight="1" x14ac:dyDescent="0.2"/>
    <row r="14" spans="1:25" ht="15" customHeight="1" x14ac:dyDescent="0.2">
      <c r="A14" s="585" t="s">
        <v>561</v>
      </c>
      <c r="B14" s="585"/>
      <c r="C14" s="585"/>
      <c r="D14" s="585"/>
      <c r="E14" s="585"/>
      <c r="F14" s="585"/>
      <c r="G14" s="585"/>
      <c r="H14" s="585"/>
      <c r="I14" s="585"/>
      <c r="J14" s="585"/>
      <c r="K14" s="585"/>
      <c r="L14" s="585"/>
      <c r="M14" s="585"/>
      <c r="N14" s="585"/>
      <c r="O14" s="585"/>
      <c r="P14" s="585"/>
      <c r="Q14" s="585"/>
      <c r="R14" s="585"/>
      <c r="S14" s="585"/>
      <c r="T14" s="585"/>
      <c r="U14" s="585"/>
      <c r="V14" s="585"/>
      <c r="W14" s="585"/>
      <c r="X14" s="585"/>
      <c r="Y14" s="585"/>
    </row>
    <row r="15" spans="1:25" ht="15" customHeight="1" x14ac:dyDescent="0.2">
      <c r="A15" s="624" t="s">
        <v>561</v>
      </c>
      <c r="B15" s="624"/>
      <c r="C15" s="624"/>
      <c r="D15" s="624"/>
      <c r="E15" s="624"/>
      <c r="F15" s="624"/>
      <c r="G15" s="624"/>
      <c r="H15" s="624"/>
      <c r="I15" s="624"/>
      <c r="J15" s="624"/>
      <c r="K15" s="624"/>
      <c r="L15" s="624"/>
      <c r="M15" s="624"/>
      <c r="N15" s="624"/>
      <c r="O15" s="624"/>
      <c r="P15" s="624"/>
      <c r="Q15" s="624"/>
      <c r="R15" s="624"/>
      <c r="S15" s="624"/>
      <c r="T15" s="624"/>
      <c r="U15" s="624"/>
      <c r="V15" s="624"/>
      <c r="W15" s="624"/>
      <c r="X15" s="624"/>
      <c r="Y15" s="624"/>
    </row>
    <row r="16" spans="1:25" ht="45" customHeight="1" x14ac:dyDescent="0.2">
      <c r="A16" s="620" t="s">
        <v>561</v>
      </c>
      <c r="B16" s="620"/>
      <c r="C16" s="620"/>
      <c r="D16" s="620"/>
      <c r="E16" s="620"/>
      <c r="F16" s="620"/>
      <c r="G16" s="620"/>
      <c r="H16" s="620"/>
      <c r="I16" s="620"/>
      <c r="J16" s="620"/>
      <c r="K16" s="620"/>
      <c r="L16" s="620"/>
      <c r="M16" s="620"/>
      <c r="N16" s="620"/>
      <c r="O16" s="620"/>
      <c r="P16" s="620"/>
      <c r="Q16" s="620"/>
      <c r="R16" s="620"/>
      <c r="S16" s="620"/>
      <c r="T16" s="620"/>
      <c r="U16" s="620"/>
      <c r="V16" s="620"/>
      <c r="W16" s="620"/>
      <c r="X16" s="620"/>
      <c r="Y16" s="620"/>
    </row>
    <row r="17" spans="1:25" ht="15" customHeight="1" x14ac:dyDescent="0.2">
      <c r="A17" s="620" t="s">
        <v>561</v>
      </c>
      <c r="B17" s="620"/>
      <c r="C17" s="620"/>
      <c r="D17" s="620"/>
      <c r="E17" s="620"/>
      <c r="F17" s="620"/>
      <c r="G17" s="620"/>
      <c r="H17" s="620"/>
      <c r="I17" s="620"/>
      <c r="J17" s="620"/>
      <c r="K17" s="620"/>
      <c r="L17" s="620"/>
      <c r="M17" s="620"/>
      <c r="N17" s="620"/>
      <c r="O17" s="620"/>
      <c r="P17" s="620"/>
      <c r="Q17" s="620"/>
      <c r="R17" s="620"/>
      <c r="S17" s="620"/>
      <c r="T17" s="620"/>
      <c r="U17" s="620"/>
      <c r="V17" s="620"/>
      <c r="W17" s="620"/>
      <c r="X17" s="620"/>
      <c r="Y17" s="620"/>
    </row>
    <row r="18" spans="1:25" ht="15" customHeight="1" x14ac:dyDescent="0.2">
      <c r="A18" s="620" t="s">
        <v>561</v>
      </c>
      <c r="B18" s="620"/>
      <c r="C18" s="620"/>
      <c r="D18" s="620"/>
      <c r="E18" s="620"/>
      <c r="F18" s="620"/>
      <c r="G18" s="620"/>
      <c r="H18" s="620"/>
      <c r="I18" s="620"/>
      <c r="J18" s="620"/>
      <c r="K18" s="620"/>
      <c r="L18" s="620"/>
      <c r="M18" s="620"/>
      <c r="N18" s="620"/>
      <c r="O18" s="620"/>
      <c r="P18" s="620"/>
      <c r="Q18" s="620"/>
      <c r="R18" s="620"/>
      <c r="S18" s="620"/>
      <c r="T18" s="620"/>
      <c r="U18" s="620"/>
      <c r="V18" s="620"/>
      <c r="W18" s="620"/>
      <c r="X18" s="620"/>
      <c r="Y18" s="620"/>
    </row>
    <row r="19" spans="1:25" x14ac:dyDescent="0.2">
      <c r="A19" s="621"/>
      <c r="B19" s="621"/>
      <c r="C19" s="621"/>
      <c r="D19" s="621"/>
      <c r="E19" s="621"/>
      <c r="F19" s="621"/>
      <c r="G19" s="621"/>
      <c r="H19" s="621"/>
      <c r="I19" s="621"/>
      <c r="J19" s="621"/>
      <c r="K19" s="621"/>
      <c r="L19" s="621"/>
      <c r="M19" s="621"/>
      <c r="N19" s="304"/>
      <c r="O19" s="304"/>
    </row>
    <row r="21" spans="1:25" ht="15" x14ac:dyDescent="0.25">
      <c r="A21" s="285"/>
      <c r="B21" s="47"/>
      <c r="C21" s="47"/>
      <c r="D21" s="47"/>
    </row>
    <row r="22" spans="1:25" ht="15" x14ac:dyDescent="0.25">
      <c r="A22" s="285"/>
      <c r="B22" s="47"/>
      <c r="C22" s="47"/>
      <c r="D22" s="47"/>
    </row>
    <row r="23" spans="1:25" ht="15" x14ac:dyDescent="0.25">
      <c r="A23" s="285"/>
      <c r="B23" s="47"/>
      <c r="C23" s="47"/>
      <c r="D23" s="47"/>
    </row>
  </sheetData>
  <mergeCells count="22">
    <mergeCell ref="A1:Y1"/>
    <mergeCell ref="B3:C3"/>
    <mergeCell ref="D3:E3"/>
    <mergeCell ref="F3:G3"/>
    <mergeCell ref="N3:O3"/>
    <mergeCell ref="N2:S2"/>
    <mergeCell ref="T2:U3"/>
    <mergeCell ref="V2:V4"/>
    <mergeCell ref="W2:W4"/>
    <mergeCell ref="A18:Y18"/>
    <mergeCell ref="A19:M19"/>
    <mergeCell ref="H3:I3"/>
    <mergeCell ref="J3:K3"/>
    <mergeCell ref="L3:M3"/>
    <mergeCell ref="P3:Q3"/>
    <mergeCell ref="R3:S3"/>
    <mergeCell ref="A2:A4"/>
    <mergeCell ref="A14:Y14"/>
    <mergeCell ref="A15:Y15"/>
    <mergeCell ref="A16:Y16"/>
    <mergeCell ref="A17:Y17"/>
    <mergeCell ref="B2:M2"/>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O84"/>
  <sheetViews>
    <sheetView topLeftCell="A73" zoomScaleNormal="100" workbookViewId="0">
      <selection activeCell="F84" sqref="F84"/>
    </sheetView>
  </sheetViews>
  <sheetFormatPr defaultColWidth="9.140625"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5" ht="42" customHeight="1" x14ac:dyDescent="0.25">
      <c r="A1" s="570" t="s">
        <v>410</v>
      </c>
      <c r="B1" s="648"/>
      <c r="C1" s="648"/>
      <c r="D1" s="648"/>
      <c r="E1" s="648"/>
      <c r="F1" s="648"/>
      <c r="G1" s="648"/>
      <c r="H1" s="648"/>
      <c r="I1" s="648"/>
      <c r="J1" s="648"/>
      <c r="K1" s="648"/>
      <c r="L1" s="648"/>
      <c r="M1" s="649"/>
      <c r="O1" s="79"/>
    </row>
    <row r="2" spans="1:15" customFormat="1" ht="23.25" customHeight="1" x14ac:dyDescent="0.25">
      <c r="A2" s="14" t="s">
        <v>505</v>
      </c>
      <c r="B2" s="650" t="s">
        <v>21</v>
      </c>
      <c r="C2" s="651"/>
      <c r="D2" s="651"/>
      <c r="E2" s="651"/>
      <c r="F2" s="651"/>
      <c r="G2" s="651"/>
      <c r="H2" s="651"/>
      <c r="I2" s="652"/>
      <c r="J2" s="641" t="s">
        <v>568</v>
      </c>
      <c r="K2" s="641"/>
      <c r="L2" s="349" t="s">
        <v>4</v>
      </c>
      <c r="M2" s="355" t="s">
        <v>109</v>
      </c>
    </row>
    <row r="3" spans="1:15" customFormat="1" ht="15" customHeight="1" x14ac:dyDescent="0.25">
      <c r="A3" s="89" t="s">
        <v>508</v>
      </c>
      <c r="B3" s="644"/>
      <c r="C3" s="644"/>
      <c r="D3" s="644"/>
      <c r="E3" s="644"/>
      <c r="F3" s="644"/>
      <c r="G3" s="644"/>
      <c r="H3" s="644"/>
      <c r="I3" s="644"/>
      <c r="J3" s="644"/>
      <c r="K3" s="644"/>
      <c r="L3" s="644"/>
      <c r="M3" s="188"/>
    </row>
    <row r="4" spans="1:15" customFormat="1" ht="15" customHeight="1" x14ac:dyDescent="0.25">
      <c r="A4" s="187"/>
      <c r="B4" s="645" t="s">
        <v>36</v>
      </c>
      <c r="C4" s="645"/>
      <c r="D4" s="645" t="s">
        <v>37</v>
      </c>
      <c r="E4" s="645"/>
      <c r="F4" s="646" t="s">
        <v>39</v>
      </c>
      <c r="G4" s="647"/>
      <c r="H4" s="645" t="s">
        <v>38</v>
      </c>
      <c r="I4" s="645"/>
      <c r="J4" s="549" t="s">
        <v>4</v>
      </c>
      <c r="K4" s="549" t="s">
        <v>27</v>
      </c>
      <c r="L4" s="641"/>
      <c r="M4" s="642"/>
    </row>
    <row r="5" spans="1:15" customFormat="1" ht="15" customHeight="1" x14ac:dyDescent="0.25">
      <c r="A5" s="14" t="s">
        <v>34</v>
      </c>
      <c r="B5" s="348" t="s">
        <v>4</v>
      </c>
      <c r="C5" s="348" t="s">
        <v>27</v>
      </c>
      <c r="D5" s="348" t="s">
        <v>4</v>
      </c>
      <c r="E5" s="348" t="s">
        <v>27</v>
      </c>
      <c r="F5" s="348" t="s">
        <v>4</v>
      </c>
      <c r="G5" s="348" t="s">
        <v>27</v>
      </c>
      <c r="H5" s="348" t="s">
        <v>4</v>
      </c>
      <c r="I5" s="348" t="s">
        <v>27</v>
      </c>
      <c r="J5" s="549"/>
      <c r="K5" s="549"/>
      <c r="L5" s="641"/>
      <c r="M5" s="643"/>
    </row>
    <row r="6" spans="1:15" customFormat="1" ht="15" customHeight="1" x14ac:dyDescent="0.25">
      <c r="A6" s="57" t="s">
        <v>35</v>
      </c>
      <c r="B6" s="185">
        <v>1</v>
      </c>
      <c r="C6" s="185">
        <v>1</v>
      </c>
      <c r="D6" s="185">
        <v>1</v>
      </c>
      <c r="E6" s="185"/>
      <c r="F6" s="185">
        <v>6</v>
      </c>
      <c r="G6" s="185">
        <v>3</v>
      </c>
      <c r="H6" s="185"/>
      <c r="I6" s="185"/>
      <c r="J6" s="185">
        <v>3</v>
      </c>
      <c r="K6" s="185"/>
      <c r="L6" s="189">
        <v>11</v>
      </c>
      <c r="M6" s="182">
        <v>4</v>
      </c>
    </row>
    <row r="7" spans="1:15" customFormat="1" ht="15" customHeight="1" x14ac:dyDescent="0.25">
      <c r="A7" s="57" t="s">
        <v>90</v>
      </c>
      <c r="B7" s="185">
        <v>1</v>
      </c>
      <c r="C7" s="185"/>
      <c r="D7" s="185">
        <v>2</v>
      </c>
      <c r="E7" s="185"/>
      <c r="F7" s="185">
        <v>2</v>
      </c>
      <c r="G7" s="185"/>
      <c r="H7" s="185"/>
      <c r="I7" s="185"/>
      <c r="J7" s="185">
        <v>2</v>
      </c>
      <c r="K7" s="185"/>
      <c r="L7" s="189">
        <v>7</v>
      </c>
      <c r="M7" s="182"/>
    </row>
    <row r="8" spans="1:15" customFormat="1" ht="15" customHeight="1" x14ac:dyDescent="0.25">
      <c r="A8" s="57" t="s">
        <v>91</v>
      </c>
      <c r="B8" s="185">
        <v>1</v>
      </c>
      <c r="C8" s="185"/>
      <c r="D8" s="185">
        <v>1</v>
      </c>
      <c r="E8" s="185"/>
      <c r="F8" s="185">
        <v>1</v>
      </c>
      <c r="G8" s="185">
        <v>1</v>
      </c>
      <c r="H8" s="185"/>
      <c r="I8" s="185"/>
      <c r="J8" s="185"/>
      <c r="K8" s="185"/>
      <c r="L8" s="189">
        <v>3</v>
      </c>
      <c r="M8" s="182">
        <v>1</v>
      </c>
    </row>
    <row r="9" spans="1:15" customFormat="1" ht="15" customHeight="1" x14ac:dyDescent="0.25">
      <c r="A9" s="57" t="s">
        <v>408</v>
      </c>
      <c r="B9" s="185">
        <v>10</v>
      </c>
      <c r="C9" s="185">
        <v>1</v>
      </c>
      <c r="D9" s="185">
        <v>31</v>
      </c>
      <c r="E9" s="185">
        <v>14</v>
      </c>
      <c r="F9" s="185">
        <v>57</v>
      </c>
      <c r="G9" s="185">
        <v>27</v>
      </c>
      <c r="H9" s="185">
        <v>5</v>
      </c>
      <c r="I9" s="185">
        <v>2</v>
      </c>
      <c r="J9" s="185">
        <v>28</v>
      </c>
      <c r="K9" s="185">
        <v>25</v>
      </c>
      <c r="L9" s="189">
        <v>131</v>
      </c>
      <c r="M9" s="182">
        <v>69</v>
      </c>
    </row>
    <row r="10" spans="1:15" customFormat="1" ht="15" customHeight="1" x14ac:dyDescent="0.25">
      <c r="A10" s="242" t="s">
        <v>409</v>
      </c>
      <c r="B10" s="185">
        <v>1</v>
      </c>
      <c r="C10" s="185"/>
      <c r="D10" s="185"/>
      <c r="E10" s="185"/>
      <c r="F10" s="185"/>
      <c r="G10" s="185"/>
      <c r="H10" s="185"/>
      <c r="I10" s="185"/>
      <c r="J10" s="185"/>
      <c r="K10" s="185"/>
      <c r="L10" s="189">
        <v>1</v>
      </c>
      <c r="M10" s="182"/>
    </row>
    <row r="11" spans="1:15" customFormat="1" ht="15" customHeight="1" x14ac:dyDescent="0.25">
      <c r="A11" s="27" t="s">
        <v>4</v>
      </c>
      <c r="B11" s="189">
        <v>14</v>
      </c>
      <c r="C11" s="189">
        <v>2</v>
      </c>
      <c r="D11" s="189">
        <v>35</v>
      </c>
      <c r="E11" s="189">
        <v>14</v>
      </c>
      <c r="F11" s="189">
        <v>66</v>
      </c>
      <c r="G11" s="189">
        <v>31</v>
      </c>
      <c r="H11" s="189">
        <v>5</v>
      </c>
      <c r="I11" s="189">
        <v>2</v>
      </c>
      <c r="J11" s="189">
        <v>33</v>
      </c>
      <c r="K11" s="189">
        <v>25</v>
      </c>
      <c r="L11" s="189">
        <v>153</v>
      </c>
      <c r="M11" s="182">
        <v>74</v>
      </c>
    </row>
    <row r="12" spans="1:15" customFormat="1" ht="15.75" customHeight="1" x14ac:dyDescent="0.25">
      <c r="A12" s="89" t="s">
        <v>552</v>
      </c>
      <c r="B12" s="644"/>
      <c r="C12" s="644"/>
      <c r="D12" s="644"/>
      <c r="E12" s="644"/>
      <c r="F12" s="644"/>
      <c r="G12" s="644"/>
      <c r="H12" s="644"/>
      <c r="I12" s="644"/>
      <c r="J12" s="644"/>
      <c r="K12" s="644"/>
      <c r="L12" s="644"/>
      <c r="M12" s="188"/>
    </row>
    <row r="13" spans="1:15" customFormat="1" ht="15.75" customHeight="1" x14ac:dyDescent="0.25">
      <c r="A13" s="186"/>
      <c r="B13" s="641" t="s">
        <v>36</v>
      </c>
      <c r="C13" s="641"/>
      <c r="D13" s="641" t="s">
        <v>37</v>
      </c>
      <c r="E13" s="641"/>
      <c r="F13" s="641" t="s">
        <v>39</v>
      </c>
      <c r="G13" s="641"/>
      <c r="H13" s="641" t="s">
        <v>38</v>
      </c>
      <c r="I13" s="641"/>
      <c r="J13" s="641" t="s">
        <v>4</v>
      </c>
      <c r="K13" s="641" t="s">
        <v>27</v>
      </c>
      <c r="L13" s="641"/>
      <c r="M13" s="642"/>
    </row>
    <row r="14" spans="1:15" customFormat="1" ht="15.75" customHeight="1" x14ac:dyDescent="0.25">
      <c r="A14" s="57" t="s">
        <v>34</v>
      </c>
      <c r="B14" s="352" t="s">
        <v>4</v>
      </c>
      <c r="C14" s="352" t="s">
        <v>27</v>
      </c>
      <c r="D14" s="352" t="s">
        <v>4</v>
      </c>
      <c r="E14" s="352" t="s">
        <v>27</v>
      </c>
      <c r="F14" s="352" t="s">
        <v>4</v>
      </c>
      <c r="G14" s="352" t="s">
        <v>27</v>
      </c>
      <c r="H14" s="352" t="s">
        <v>4</v>
      </c>
      <c r="I14" s="352" t="s">
        <v>27</v>
      </c>
      <c r="J14" s="641"/>
      <c r="K14" s="641"/>
      <c r="L14" s="641"/>
      <c r="M14" s="643"/>
    </row>
    <row r="15" spans="1:15" customFormat="1" ht="15.75" customHeight="1" x14ac:dyDescent="0.25">
      <c r="A15" s="57" t="s">
        <v>35</v>
      </c>
      <c r="B15" s="109"/>
      <c r="C15" s="109"/>
      <c r="D15" s="109"/>
      <c r="E15" s="109"/>
      <c r="F15" s="109">
        <v>1</v>
      </c>
      <c r="G15" s="109">
        <v>1</v>
      </c>
      <c r="H15" s="109"/>
      <c r="I15" s="109"/>
      <c r="J15" s="109"/>
      <c r="K15" s="109"/>
      <c r="L15" s="189">
        <v>1</v>
      </c>
      <c r="M15" s="182">
        <v>1</v>
      </c>
    </row>
    <row r="16" spans="1:15" customFormat="1" ht="15.75" customHeight="1" x14ac:dyDescent="0.25">
      <c r="A16" s="57" t="s">
        <v>90</v>
      </c>
      <c r="B16" s="109">
        <v>3</v>
      </c>
      <c r="C16" s="109">
        <v>1</v>
      </c>
      <c r="D16" s="109">
        <v>4</v>
      </c>
      <c r="E16" s="109">
        <v>1</v>
      </c>
      <c r="F16" s="109">
        <v>3</v>
      </c>
      <c r="G16" s="109">
        <v>1</v>
      </c>
      <c r="H16" s="109">
        <v>2</v>
      </c>
      <c r="I16" s="109">
        <v>1</v>
      </c>
      <c r="J16" s="109">
        <v>2</v>
      </c>
      <c r="K16" s="109"/>
      <c r="L16" s="189">
        <v>14</v>
      </c>
      <c r="M16" s="182">
        <v>4</v>
      </c>
    </row>
    <row r="17" spans="1:13" customFormat="1" ht="15.75" customHeight="1" x14ac:dyDescent="0.25">
      <c r="A17" s="57" t="s">
        <v>91</v>
      </c>
      <c r="B17" s="109"/>
      <c r="C17" s="109"/>
      <c r="D17" s="109"/>
      <c r="E17" s="109"/>
      <c r="F17" s="109">
        <v>6</v>
      </c>
      <c r="G17" s="109">
        <v>4</v>
      </c>
      <c r="H17" s="109"/>
      <c r="I17" s="109"/>
      <c r="J17" s="109">
        <v>1</v>
      </c>
      <c r="K17" s="109"/>
      <c r="L17" s="189">
        <v>7</v>
      </c>
      <c r="M17" s="182">
        <v>4</v>
      </c>
    </row>
    <row r="18" spans="1:13" customFormat="1" ht="15.75" customHeight="1" x14ac:dyDescent="0.25">
      <c r="A18" s="57" t="s">
        <v>408</v>
      </c>
      <c r="B18" s="109">
        <v>4</v>
      </c>
      <c r="C18" s="109">
        <v>2</v>
      </c>
      <c r="D18" s="109">
        <v>12</v>
      </c>
      <c r="E18" s="109">
        <v>4</v>
      </c>
      <c r="F18" s="109">
        <v>37</v>
      </c>
      <c r="G18" s="109">
        <v>19</v>
      </c>
      <c r="H18" s="109">
        <v>8</v>
      </c>
      <c r="I18" s="109">
        <v>3</v>
      </c>
      <c r="J18" s="109">
        <v>1</v>
      </c>
      <c r="K18" s="109"/>
      <c r="L18" s="189">
        <v>62</v>
      </c>
      <c r="M18" s="182">
        <v>28</v>
      </c>
    </row>
    <row r="19" spans="1:13" customFormat="1" ht="15.75" customHeight="1" x14ac:dyDescent="0.25">
      <c r="A19" s="242" t="s">
        <v>409</v>
      </c>
      <c r="B19" s="109"/>
      <c r="C19" s="109"/>
      <c r="D19" s="109">
        <v>1</v>
      </c>
      <c r="E19" s="109">
        <v>1</v>
      </c>
      <c r="F19" s="109">
        <v>1</v>
      </c>
      <c r="G19" s="109"/>
      <c r="H19" s="109"/>
      <c r="I19" s="109"/>
      <c r="J19" s="109"/>
      <c r="K19" s="109"/>
      <c r="L19" s="189">
        <v>2</v>
      </c>
      <c r="M19" s="182">
        <v>1</v>
      </c>
    </row>
    <row r="20" spans="1:13" customFormat="1" ht="15.75" customHeight="1" x14ac:dyDescent="0.25">
      <c r="A20" s="27" t="s">
        <v>4</v>
      </c>
      <c r="B20" s="189">
        <v>7</v>
      </c>
      <c r="C20" s="189">
        <v>3</v>
      </c>
      <c r="D20" s="189">
        <v>17</v>
      </c>
      <c r="E20" s="189">
        <v>6</v>
      </c>
      <c r="F20" s="189">
        <v>48</v>
      </c>
      <c r="G20" s="189">
        <v>25</v>
      </c>
      <c r="H20" s="189">
        <v>10</v>
      </c>
      <c r="I20" s="189">
        <v>4</v>
      </c>
      <c r="J20" s="189">
        <v>4</v>
      </c>
      <c r="K20" s="189"/>
      <c r="L20" s="189">
        <v>86</v>
      </c>
      <c r="M20" s="182">
        <v>38</v>
      </c>
    </row>
    <row r="21" spans="1:13" customFormat="1" ht="15.75" customHeight="1" x14ac:dyDescent="0.25">
      <c r="A21" s="89" t="s">
        <v>553</v>
      </c>
      <c r="B21" s="644"/>
      <c r="C21" s="644"/>
      <c r="D21" s="644"/>
      <c r="E21" s="644"/>
      <c r="F21" s="644"/>
      <c r="G21" s="644"/>
      <c r="H21" s="644"/>
      <c r="I21" s="644"/>
      <c r="J21" s="644"/>
      <c r="K21" s="644"/>
      <c r="L21" s="644"/>
      <c r="M21" s="188"/>
    </row>
    <row r="22" spans="1:13" customFormat="1" ht="15.75" customHeight="1" x14ac:dyDescent="0.25">
      <c r="A22" s="186"/>
      <c r="B22" s="641" t="s">
        <v>36</v>
      </c>
      <c r="C22" s="641"/>
      <c r="D22" s="641" t="s">
        <v>37</v>
      </c>
      <c r="E22" s="641"/>
      <c r="F22" s="641" t="s">
        <v>39</v>
      </c>
      <c r="G22" s="641"/>
      <c r="H22" s="641" t="s">
        <v>38</v>
      </c>
      <c r="I22" s="641"/>
      <c r="J22" s="641" t="s">
        <v>4</v>
      </c>
      <c r="K22" s="641" t="s">
        <v>27</v>
      </c>
      <c r="L22" s="641"/>
      <c r="M22" s="642"/>
    </row>
    <row r="23" spans="1:13" customFormat="1" ht="15.75" customHeight="1" x14ac:dyDescent="0.25">
      <c r="A23" s="57" t="s">
        <v>34</v>
      </c>
      <c r="B23" s="352" t="s">
        <v>4</v>
      </c>
      <c r="C23" s="352" t="s">
        <v>27</v>
      </c>
      <c r="D23" s="352" t="s">
        <v>4</v>
      </c>
      <c r="E23" s="352" t="s">
        <v>27</v>
      </c>
      <c r="F23" s="352" t="s">
        <v>4</v>
      </c>
      <c r="G23" s="352" t="s">
        <v>27</v>
      </c>
      <c r="H23" s="352" t="s">
        <v>4</v>
      </c>
      <c r="I23" s="352" t="s">
        <v>27</v>
      </c>
      <c r="J23" s="641"/>
      <c r="K23" s="641"/>
      <c r="L23" s="641"/>
      <c r="M23" s="643"/>
    </row>
    <row r="24" spans="1:13" customFormat="1" ht="15.75" customHeight="1" x14ac:dyDescent="0.25">
      <c r="A24" s="57" t="s">
        <v>35</v>
      </c>
      <c r="B24" s="109"/>
      <c r="C24" s="109"/>
      <c r="D24" s="109"/>
      <c r="E24" s="109"/>
      <c r="F24" s="109"/>
      <c r="G24" s="109"/>
      <c r="H24" s="109"/>
      <c r="I24" s="109"/>
      <c r="J24" s="109"/>
      <c r="K24" s="109"/>
      <c r="L24" s="189"/>
      <c r="M24" s="182"/>
    </row>
    <row r="25" spans="1:13" customFormat="1" ht="15.75" customHeight="1" x14ac:dyDescent="0.25">
      <c r="A25" s="57" t="s">
        <v>90</v>
      </c>
      <c r="B25" s="109">
        <v>3</v>
      </c>
      <c r="C25" s="109"/>
      <c r="D25" s="109">
        <v>3</v>
      </c>
      <c r="E25" s="109"/>
      <c r="F25" s="109"/>
      <c r="G25" s="109"/>
      <c r="H25" s="109">
        <v>3</v>
      </c>
      <c r="I25" s="109">
        <v>1</v>
      </c>
      <c r="J25" s="109"/>
      <c r="K25" s="109"/>
      <c r="L25" s="189">
        <v>9</v>
      </c>
      <c r="M25" s="182">
        <v>1</v>
      </c>
    </row>
    <row r="26" spans="1:13" customFormat="1" ht="15.75" customHeight="1" x14ac:dyDescent="0.25">
      <c r="A26" s="57" t="s">
        <v>91</v>
      </c>
      <c r="B26" s="109"/>
      <c r="C26" s="109"/>
      <c r="D26" s="109"/>
      <c r="E26" s="109"/>
      <c r="F26" s="109"/>
      <c r="G26" s="109"/>
      <c r="H26" s="109">
        <v>1</v>
      </c>
      <c r="I26" s="109"/>
      <c r="J26" s="109"/>
      <c r="K26" s="109"/>
      <c r="L26" s="189">
        <v>1</v>
      </c>
      <c r="M26" s="182"/>
    </row>
    <row r="27" spans="1:13" customFormat="1" ht="15.75" customHeight="1" x14ac:dyDescent="0.25">
      <c r="A27" s="57" t="s">
        <v>408</v>
      </c>
      <c r="B27" s="109">
        <v>4</v>
      </c>
      <c r="C27" s="109"/>
      <c r="D27" s="109">
        <v>12</v>
      </c>
      <c r="E27" s="109">
        <v>4</v>
      </c>
      <c r="F27" s="109">
        <v>17</v>
      </c>
      <c r="G27" s="109">
        <v>9</v>
      </c>
      <c r="H27" s="109">
        <v>19</v>
      </c>
      <c r="I27" s="109">
        <v>10</v>
      </c>
      <c r="J27" s="109">
        <v>1</v>
      </c>
      <c r="K27" s="109">
        <v>1</v>
      </c>
      <c r="L27" s="189">
        <v>55</v>
      </c>
      <c r="M27" s="182">
        <v>24</v>
      </c>
    </row>
    <row r="28" spans="1:13" customFormat="1" ht="15.75" customHeight="1" x14ac:dyDescent="0.25">
      <c r="A28" s="242" t="s">
        <v>409</v>
      </c>
      <c r="B28" s="109"/>
      <c r="C28" s="109"/>
      <c r="D28" s="109">
        <v>1</v>
      </c>
      <c r="E28" s="109">
        <v>1</v>
      </c>
      <c r="F28" s="109">
        <v>1</v>
      </c>
      <c r="G28" s="109"/>
      <c r="H28" s="109">
        <v>1</v>
      </c>
      <c r="I28" s="109"/>
      <c r="J28" s="109"/>
      <c r="K28" s="109"/>
      <c r="L28" s="189">
        <v>3</v>
      </c>
      <c r="M28" s="182">
        <v>1</v>
      </c>
    </row>
    <row r="29" spans="1:13" customFormat="1" ht="15.75" customHeight="1" x14ac:dyDescent="0.25">
      <c r="A29" s="27" t="s">
        <v>4</v>
      </c>
      <c r="B29" s="189">
        <v>7</v>
      </c>
      <c r="C29" s="189"/>
      <c r="D29" s="189">
        <v>16</v>
      </c>
      <c r="E29" s="189">
        <v>5</v>
      </c>
      <c r="F29" s="189">
        <v>18</v>
      </c>
      <c r="G29" s="189">
        <v>9</v>
      </c>
      <c r="H29" s="189">
        <v>24</v>
      </c>
      <c r="I29" s="189">
        <v>11</v>
      </c>
      <c r="J29" s="189">
        <v>1</v>
      </c>
      <c r="K29" s="189">
        <v>1</v>
      </c>
      <c r="L29" s="189">
        <v>66</v>
      </c>
      <c r="M29" s="182">
        <v>26</v>
      </c>
    </row>
    <row r="30" spans="1:13" customFormat="1" ht="15.75" customHeight="1" x14ac:dyDescent="0.25">
      <c r="A30" s="89" t="s">
        <v>554</v>
      </c>
      <c r="B30" s="644"/>
      <c r="C30" s="644"/>
      <c r="D30" s="644"/>
      <c r="E30" s="644"/>
      <c r="F30" s="644"/>
      <c r="G30" s="644"/>
      <c r="H30" s="644"/>
      <c r="I30" s="644"/>
      <c r="J30" s="644"/>
      <c r="K30" s="644"/>
      <c r="L30" s="644"/>
      <c r="M30" s="188"/>
    </row>
    <row r="31" spans="1:13" customFormat="1" ht="15.75" customHeight="1" x14ac:dyDescent="0.25">
      <c r="A31" s="186"/>
      <c r="B31" s="641" t="s">
        <v>36</v>
      </c>
      <c r="C31" s="641"/>
      <c r="D31" s="641" t="s">
        <v>37</v>
      </c>
      <c r="E31" s="641"/>
      <c r="F31" s="641" t="s">
        <v>39</v>
      </c>
      <c r="G31" s="641"/>
      <c r="H31" s="641" t="s">
        <v>38</v>
      </c>
      <c r="I31" s="641"/>
      <c r="J31" s="641" t="s">
        <v>4</v>
      </c>
      <c r="K31" s="641" t="s">
        <v>27</v>
      </c>
      <c r="L31" s="641"/>
      <c r="M31" s="642"/>
    </row>
    <row r="32" spans="1:13" customFormat="1" ht="15.75" customHeight="1" x14ac:dyDescent="0.25">
      <c r="A32" s="57" t="s">
        <v>34</v>
      </c>
      <c r="B32" s="352" t="s">
        <v>4</v>
      </c>
      <c r="C32" s="352" t="s">
        <v>27</v>
      </c>
      <c r="D32" s="352" t="s">
        <v>4</v>
      </c>
      <c r="E32" s="352" t="s">
        <v>27</v>
      </c>
      <c r="F32" s="352" t="s">
        <v>4</v>
      </c>
      <c r="G32" s="352" t="s">
        <v>27</v>
      </c>
      <c r="H32" s="352" t="s">
        <v>4</v>
      </c>
      <c r="I32" s="352" t="s">
        <v>27</v>
      </c>
      <c r="J32" s="641"/>
      <c r="K32" s="641"/>
      <c r="L32" s="641"/>
      <c r="M32" s="643"/>
    </row>
    <row r="33" spans="1:13" customFormat="1" ht="15.75" customHeight="1" x14ac:dyDescent="0.25">
      <c r="A33" s="57" t="s">
        <v>35</v>
      </c>
      <c r="B33" s="109"/>
      <c r="C33" s="109"/>
      <c r="D33" s="109"/>
      <c r="E33" s="109"/>
      <c r="F33" s="109">
        <v>1</v>
      </c>
      <c r="G33" s="109">
        <v>1</v>
      </c>
      <c r="H33" s="109"/>
      <c r="I33" s="109"/>
      <c r="J33" s="109">
        <v>2</v>
      </c>
      <c r="K33" s="109">
        <v>2</v>
      </c>
      <c r="L33" s="189">
        <v>3</v>
      </c>
      <c r="M33" s="182">
        <v>3</v>
      </c>
    </row>
    <row r="34" spans="1:13" customFormat="1" ht="15.75" customHeight="1" x14ac:dyDescent="0.25">
      <c r="A34" s="57" t="s">
        <v>90</v>
      </c>
      <c r="B34" s="109"/>
      <c r="C34" s="109"/>
      <c r="D34" s="109"/>
      <c r="E34" s="109"/>
      <c r="F34" s="109"/>
      <c r="G34" s="109"/>
      <c r="H34" s="109"/>
      <c r="I34" s="109"/>
      <c r="J34" s="109">
        <v>1</v>
      </c>
      <c r="K34" s="109">
        <v>1</v>
      </c>
      <c r="L34" s="189">
        <v>1</v>
      </c>
      <c r="M34" s="182">
        <v>1</v>
      </c>
    </row>
    <row r="35" spans="1:13" customFormat="1" ht="15.75" customHeight="1" x14ac:dyDescent="0.25">
      <c r="A35" s="57" t="s">
        <v>91</v>
      </c>
      <c r="B35" s="109"/>
      <c r="C35" s="109"/>
      <c r="D35" s="109"/>
      <c r="E35" s="109"/>
      <c r="F35" s="109">
        <v>1</v>
      </c>
      <c r="G35" s="109"/>
      <c r="H35" s="109"/>
      <c r="I35" s="109"/>
      <c r="J35" s="109">
        <v>1</v>
      </c>
      <c r="K35" s="109"/>
      <c r="L35" s="189">
        <v>2</v>
      </c>
      <c r="M35" s="182"/>
    </row>
    <row r="36" spans="1:13" customFormat="1" ht="15.75" customHeight="1" x14ac:dyDescent="0.25">
      <c r="A36" s="57" t="s">
        <v>408</v>
      </c>
      <c r="B36" s="109">
        <v>6</v>
      </c>
      <c r="C36" s="109">
        <v>1</v>
      </c>
      <c r="D36" s="109">
        <v>15</v>
      </c>
      <c r="E36" s="109">
        <v>2</v>
      </c>
      <c r="F36" s="109">
        <v>38</v>
      </c>
      <c r="G36" s="109">
        <v>5</v>
      </c>
      <c r="H36" s="109">
        <v>13</v>
      </c>
      <c r="I36" s="109">
        <v>1</v>
      </c>
      <c r="J36" s="109">
        <v>26</v>
      </c>
      <c r="K36" s="109">
        <v>5</v>
      </c>
      <c r="L36" s="189">
        <v>98</v>
      </c>
      <c r="M36" s="182">
        <v>14</v>
      </c>
    </row>
    <row r="37" spans="1:13" customFormat="1" ht="15.75" customHeight="1" x14ac:dyDescent="0.25">
      <c r="A37" s="242" t="s">
        <v>409</v>
      </c>
      <c r="B37" s="109">
        <v>1</v>
      </c>
      <c r="C37" s="109"/>
      <c r="D37" s="109">
        <v>1</v>
      </c>
      <c r="E37" s="109"/>
      <c r="F37" s="109"/>
      <c r="G37" s="109"/>
      <c r="H37" s="109"/>
      <c r="I37" s="109"/>
      <c r="J37" s="109">
        <v>1</v>
      </c>
      <c r="K37" s="109"/>
      <c r="L37" s="189">
        <v>3</v>
      </c>
      <c r="M37" s="182"/>
    </row>
    <row r="38" spans="1:13" customFormat="1" ht="15.75" customHeight="1" x14ac:dyDescent="0.25">
      <c r="A38" s="27" t="s">
        <v>4</v>
      </c>
      <c r="B38" s="189">
        <v>7</v>
      </c>
      <c r="C38" s="189">
        <v>1</v>
      </c>
      <c r="D38" s="189">
        <v>16</v>
      </c>
      <c r="E38" s="189">
        <v>2</v>
      </c>
      <c r="F38" s="189">
        <v>40</v>
      </c>
      <c r="G38" s="189">
        <v>6</v>
      </c>
      <c r="H38" s="189">
        <v>13</v>
      </c>
      <c r="I38" s="189">
        <v>1</v>
      </c>
      <c r="J38" s="189">
        <v>31</v>
      </c>
      <c r="K38" s="189">
        <v>8</v>
      </c>
      <c r="L38" s="189">
        <v>107</v>
      </c>
      <c r="M38" s="182">
        <v>18</v>
      </c>
    </row>
    <row r="39" spans="1:13" customFormat="1" ht="15.75" customHeight="1" x14ac:dyDescent="0.25">
      <c r="A39" s="89" t="s">
        <v>555</v>
      </c>
      <c r="B39" s="644"/>
      <c r="C39" s="644"/>
      <c r="D39" s="644"/>
      <c r="E39" s="644"/>
      <c r="F39" s="644"/>
      <c r="G39" s="644"/>
      <c r="H39" s="644"/>
      <c r="I39" s="644"/>
      <c r="J39" s="644"/>
      <c r="K39" s="644"/>
      <c r="L39" s="644"/>
      <c r="M39" s="188"/>
    </row>
    <row r="40" spans="1:13" customFormat="1" ht="15.75" customHeight="1" x14ac:dyDescent="0.25">
      <c r="A40" s="186"/>
      <c r="B40" s="641" t="s">
        <v>36</v>
      </c>
      <c r="C40" s="641"/>
      <c r="D40" s="641" t="s">
        <v>37</v>
      </c>
      <c r="E40" s="641"/>
      <c r="F40" s="641" t="s">
        <v>39</v>
      </c>
      <c r="G40" s="641"/>
      <c r="H40" s="641" t="s">
        <v>38</v>
      </c>
      <c r="I40" s="641"/>
      <c r="J40" s="641" t="s">
        <v>4</v>
      </c>
      <c r="K40" s="641" t="s">
        <v>27</v>
      </c>
      <c r="L40" s="641"/>
      <c r="M40" s="642"/>
    </row>
    <row r="41" spans="1:13" customFormat="1" ht="15.75" customHeight="1" x14ac:dyDescent="0.25">
      <c r="A41" s="57" t="s">
        <v>34</v>
      </c>
      <c r="B41" s="352" t="s">
        <v>4</v>
      </c>
      <c r="C41" s="352" t="s">
        <v>27</v>
      </c>
      <c r="D41" s="352" t="s">
        <v>4</v>
      </c>
      <c r="E41" s="352" t="s">
        <v>27</v>
      </c>
      <c r="F41" s="352" t="s">
        <v>4</v>
      </c>
      <c r="G41" s="352" t="s">
        <v>27</v>
      </c>
      <c r="H41" s="352" t="s">
        <v>4</v>
      </c>
      <c r="I41" s="352" t="s">
        <v>27</v>
      </c>
      <c r="J41" s="641"/>
      <c r="K41" s="641"/>
      <c r="L41" s="641"/>
      <c r="M41" s="643"/>
    </row>
    <row r="42" spans="1:13" customFormat="1" ht="15.75" customHeight="1" x14ac:dyDescent="0.25">
      <c r="A42" s="57" t="s">
        <v>35</v>
      </c>
      <c r="B42" s="109"/>
      <c r="C42" s="109"/>
      <c r="D42" s="109"/>
      <c r="E42" s="109"/>
      <c r="F42" s="109">
        <v>3</v>
      </c>
      <c r="G42" s="109">
        <v>1</v>
      </c>
      <c r="H42" s="109">
        <v>1</v>
      </c>
      <c r="I42" s="109">
        <v>1</v>
      </c>
      <c r="J42" s="109"/>
      <c r="K42" s="109"/>
      <c r="L42" s="189">
        <v>4</v>
      </c>
      <c r="M42" s="182">
        <v>2</v>
      </c>
    </row>
    <row r="43" spans="1:13" customFormat="1" ht="15.75" customHeight="1" x14ac:dyDescent="0.25">
      <c r="A43" s="57" t="s">
        <v>90</v>
      </c>
      <c r="B43" s="109">
        <v>5</v>
      </c>
      <c r="C43" s="109">
        <v>2</v>
      </c>
      <c r="D43" s="109">
        <v>6</v>
      </c>
      <c r="E43" s="109">
        <v>5</v>
      </c>
      <c r="F43" s="109">
        <v>11</v>
      </c>
      <c r="G43" s="109">
        <v>9</v>
      </c>
      <c r="H43" s="109">
        <v>3</v>
      </c>
      <c r="I43" s="109">
        <v>2</v>
      </c>
      <c r="J43" s="109"/>
      <c r="K43" s="109"/>
      <c r="L43" s="189">
        <v>25</v>
      </c>
      <c r="M43" s="182">
        <v>18</v>
      </c>
    </row>
    <row r="44" spans="1:13" customFormat="1" ht="15.75" customHeight="1" x14ac:dyDescent="0.25">
      <c r="A44" s="57" t="s">
        <v>91</v>
      </c>
      <c r="B44" s="109"/>
      <c r="C44" s="109"/>
      <c r="D44" s="109"/>
      <c r="E44" s="109"/>
      <c r="F44" s="109"/>
      <c r="G44" s="109"/>
      <c r="H44" s="109">
        <v>1</v>
      </c>
      <c r="I44" s="109">
        <v>1</v>
      </c>
      <c r="J44" s="109"/>
      <c r="K44" s="109"/>
      <c r="L44" s="189">
        <v>1</v>
      </c>
      <c r="M44" s="182">
        <v>1</v>
      </c>
    </row>
    <row r="45" spans="1:13" customFormat="1" ht="15.75" customHeight="1" x14ac:dyDescent="0.25">
      <c r="A45" s="57" t="s">
        <v>408</v>
      </c>
      <c r="B45" s="109">
        <v>4</v>
      </c>
      <c r="C45" s="109">
        <v>1</v>
      </c>
      <c r="D45" s="109">
        <v>7</v>
      </c>
      <c r="E45" s="109">
        <v>5</v>
      </c>
      <c r="F45" s="109">
        <v>33</v>
      </c>
      <c r="G45" s="109">
        <v>23</v>
      </c>
      <c r="H45" s="109">
        <v>26</v>
      </c>
      <c r="I45" s="109">
        <v>22</v>
      </c>
      <c r="J45" s="109"/>
      <c r="K45" s="109"/>
      <c r="L45" s="189">
        <v>71</v>
      </c>
      <c r="M45" s="182">
        <v>51</v>
      </c>
    </row>
    <row r="46" spans="1:13" customFormat="1" ht="15.75" customHeight="1" x14ac:dyDescent="0.25">
      <c r="A46" s="242" t="s">
        <v>409</v>
      </c>
      <c r="B46" s="109"/>
      <c r="C46" s="109"/>
      <c r="D46" s="109"/>
      <c r="E46" s="109"/>
      <c r="F46" s="109">
        <v>1</v>
      </c>
      <c r="G46" s="109"/>
      <c r="H46" s="109"/>
      <c r="I46" s="109"/>
      <c r="J46" s="109">
        <v>1</v>
      </c>
      <c r="K46" s="109">
        <v>1</v>
      </c>
      <c r="L46" s="189">
        <v>2</v>
      </c>
      <c r="M46" s="182">
        <v>1</v>
      </c>
    </row>
    <row r="47" spans="1:13" customFormat="1" ht="15.75" customHeight="1" x14ac:dyDescent="0.25">
      <c r="A47" s="27" t="s">
        <v>4</v>
      </c>
      <c r="B47" s="189">
        <v>9</v>
      </c>
      <c r="C47" s="189">
        <v>3</v>
      </c>
      <c r="D47" s="189">
        <v>13</v>
      </c>
      <c r="E47" s="189">
        <v>10</v>
      </c>
      <c r="F47" s="189">
        <v>48</v>
      </c>
      <c r="G47" s="189">
        <v>33</v>
      </c>
      <c r="H47" s="189">
        <v>31</v>
      </c>
      <c r="I47" s="189">
        <v>26</v>
      </c>
      <c r="J47" s="189">
        <v>1</v>
      </c>
      <c r="K47" s="189">
        <v>1</v>
      </c>
      <c r="L47" s="189">
        <v>102</v>
      </c>
      <c r="M47" s="182">
        <v>73</v>
      </c>
    </row>
    <row r="48" spans="1:13" customFormat="1" ht="15" customHeight="1" x14ac:dyDescent="0.25">
      <c r="A48" s="89" t="s">
        <v>556</v>
      </c>
      <c r="B48" s="644"/>
      <c r="C48" s="644"/>
      <c r="D48" s="644"/>
      <c r="E48" s="644"/>
      <c r="F48" s="644"/>
      <c r="G48" s="644"/>
      <c r="H48" s="644"/>
      <c r="I48" s="644"/>
      <c r="J48" s="644"/>
      <c r="K48" s="644"/>
      <c r="L48" s="644"/>
      <c r="M48" s="188"/>
    </row>
    <row r="49" spans="1:13" customFormat="1" ht="15" customHeight="1" x14ac:dyDescent="0.25">
      <c r="A49" s="186"/>
      <c r="B49" s="641" t="s">
        <v>36</v>
      </c>
      <c r="C49" s="641"/>
      <c r="D49" s="641" t="s">
        <v>37</v>
      </c>
      <c r="E49" s="641"/>
      <c r="F49" s="641" t="s">
        <v>39</v>
      </c>
      <c r="G49" s="641"/>
      <c r="H49" s="641" t="s">
        <v>38</v>
      </c>
      <c r="I49" s="641"/>
      <c r="J49" s="641" t="s">
        <v>4</v>
      </c>
      <c r="K49" s="641" t="s">
        <v>27</v>
      </c>
      <c r="L49" s="641"/>
      <c r="M49" s="642"/>
    </row>
    <row r="50" spans="1:13" customFormat="1" ht="15" customHeight="1" x14ac:dyDescent="0.25">
      <c r="A50" s="57" t="s">
        <v>34</v>
      </c>
      <c r="B50" s="352" t="s">
        <v>4</v>
      </c>
      <c r="C50" s="352" t="s">
        <v>27</v>
      </c>
      <c r="D50" s="352" t="s">
        <v>4</v>
      </c>
      <c r="E50" s="352" t="s">
        <v>27</v>
      </c>
      <c r="F50" s="352" t="s">
        <v>4</v>
      </c>
      <c r="G50" s="352" t="s">
        <v>27</v>
      </c>
      <c r="H50" s="352" t="s">
        <v>4</v>
      </c>
      <c r="I50" s="352" t="s">
        <v>27</v>
      </c>
      <c r="J50" s="641"/>
      <c r="K50" s="641"/>
      <c r="L50" s="641"/>
      <c r="M50" s="643"/>
    </row>
    <row r="51" spans="1:13" customFormat="1" ht="15" customHeight="1" x14ac:dyDescent="0.25">
      <c r="A51" s="57" t="s">
        <v>35</v>
      </c>
      <c r="B51" s="109"/>
      <c r="C51" s="109"/>
      <c r="D51" s="109"/>
      <c r="E51" s="109"/>
      <c r="F51" s="109">
        <v>1</v>
      </c>
      <c r="G51" s="109">
        <v>1</v>
      </c>
      <c r="H51" s="109"/>
      <c r="I51" s="109"/>
      <c r="J51" s="109">
        <v>1</v>
      </c>
      <c r="K51" s="109"/>
      <c r="L51" s="189">
        <v>2</v>
      </c>
      <c r="M51" s="182">
        <v>1</v>
      </c>
    </row>
    <row r="52" spans="1:13" customFormat="1" ht="15" customHeight="1" x14ac:dyDescent="0.25">
      <c r="A52" s="57" t="s">
        <v>90</v>
      </c>
      <c r="B52" s="109">
        <v>2</v>
      </c>
      <c r="C52" s="109"/>
      <c r="D52" s="109">
        <v>2</v>
      </c>
      <c r="E52" s="109"/>
      <c r="F52" s="109">
        <v>2</v>
      </c>
      <c r="G52" s="109">
        <v>2</v>
      </c>
      <c r="H52" s="109">
        <v>5</v>
      </c>
      <c r="I52" s="109">
        <v>2</v>
      </c>
      <c r="J52" s="109"/>
      <c r="K52" s="109"/>
      <c r="L52" s="189">
        <v>11</v>
      </c>
      <c r="M52" s="182">
        <v>4</v>
      </c>
    </row>
    <row r="53" spans="1:13" customFormat="1" ht="15" customHeight="1" x14ac:dyDescent="0.25">
      <c r="A53" s="57" t="s">
        <v>91</v>
      </c>
      <c r="B53" s="109"/>
      <c r="C53" s="109"/>
      <c r="D53" s="109"/>
      <c r="E53" s="109"/>
      <c r="F53" s="109"/>
      <c r="G53" s="109"/>
      <c r="H53" s="109"/>
      <c r="I53" s="109"/>
      <c r="J53" s="109"/>
      <c r="K53" s="109"/>
      <c r="L53" s="189"/>
      <c r="M53" s="182"/>
    </row>
    <row r="54" spans="1:13" customFormat="1" ht="15" customHeight="1" x14ac:dyDescent="0.25">
      <c r="A54" s="57" t="s">
        <v>408</v>
      </c>
      <c r="B54" s="109">
        <v>2</v>
      </c>
      <c r="C54" s="109"/>
      <c r="D54" s="109">
        <v>3</v>
      </c>
      <c r="E54" s="109"/>
      <c r="F54" s="109">
        <v>17</v>
      </c>
      <c r="G54" s="109">
        <v>4</v>
      </c>
      <c r="H54" s="109">
        <v>4</v>
      </c>
      <c r="I54" s="109"/>
      <c r="J54" s="109">
        <v>1</v>
      </c>
      <c r="K54" s="109"/>
      <c r="L54" s="189">
        <v>28</v>
      </c>
      <c r="M54" s="182">
        <v>4</v>
      </c>
    </row>
    <row r="55" spans="1:13" customFormat="1" ht="15" customHeight="1" x14ac:dyDescent="0.25">
      <c r="A55" s="242" t="s">
        <v>409</v>
      </c>
      <c r="B55" s="109"/>
      <c r="C55" s="109"/>
      <c r="D55" s="109">
        <v>1</v>
      </c>
      <c r="E55" s="109">
        <v>1</v>
      </c>
      <c r="F55" s="109">
        <v>1</v>
      </c>
      <c r="G55" s="109"/>
      <c r="H55" s="109"/>
      <c r="I55" s="109"/>
      <c r="J55" s="109"/>
      <c r="K55" s="109"/>
      <c r="L55" s="189">
        <v>2</v>
      </c>
      <c r="M55" s="182">
        <v>1</v>
      </c>
    </row>
    <row r="56" spans="1:13" customFormat="1" ht="15" customHeight="1" x14ac:dyDescent="0.25">
      <c r="A56" s="27" t="s">
        <v>4</v>
      </c>
      <c r="B56" s="189">
        <v>4</v>
      </c>
      <c r="C56" s="189"/>
      <c r="D56" s="189">
        <v>6</v>
      </c>
      <c r="E56" s="189">
        <v>1</v>
      </c>
      <c r="F56" s="189">
        <v>21</v>
      </c>
      <c r="G56" s="189">
        <v>7</v>
      </c>
      <c r="H56" s="189">
        <v>9</v>
      </c>
      <c r="I56" s="189">
        <v>2</v>
      </c>
      <c r="J56" s="189">
        <v>2</v>
      </c>
      <c r="K56" s="189"/>
      <c r="L56" s="189">
        <v>42</v>
      </c>
      <c r="M56" s="182">
        <v>10</v>
      </c>
    </row>
    <row r="57" spans="1:13" customFormat="1" ht="15.75" customHeight="1" x14ac:dyDescent="0.25">
      <c r="A57" s="89" t="s">
        <v>506</v>
      </c>
      <c r="B57" s="644"/>
      <c r="C57" s="644"/>
      <c r="D57" s="644"/>
      <c r="E57" s="644"/>
      <c r="F57" s="644"/>
      <c r="G57" s="644"/>
      <c r="H57" s="644"/>
      <c r="I57" s="644"/>
      <c r="J57" s="644"/>
      <c r="K57" s="644"/>
      <c r="L57" s="644"/>
      <c r="M57" s="188"/>
    </row>
    <row r="58" spans="1:13" customFormat="1" ht="15.75" customHeight="1" x14ac:dyDescent="0.25">
      <c r="A58" s="186"/>
      <c r="B58" s="641" t="s">
        <v>36</v>
      </c>
      <c r="C58" s="641"/>
      <c r="D58" s="641" t="s">
        <v>37</v>
      </c>
      <c r="E58" s="641"/>
      <c r="F58" s="641" t="s">
        <v>39</v>
      </c>
      <c r="G58" s="641"/>
      <c r="H58" s="641" t="s">
        <v>38</v>
      </c>
      <c r="I58" s="641"/>
      <c r="J58" s="641" t="s">
        <v>4</v>
      </c>
      <c r="K58" s="641" t="s">
        <v>27</v>
      </c>
      <c r="L58" s="641"/>
      <c r="M58" s="642"/>
    </row>
    <row r="59" spans="1:13" customFormat="1" ht="15.75" customHeight="1" x14ac:dyDescent="0.25">
      <c r="A59" s="57" t="s">
        <v>34</v>
      </c>
      <c r="B59" s="352" t="s">
        <v>4</v>
      </c>
      <c r="C59" s="352" t="s">
        <v>27</v>
      </c>
      <c r="D59" s="352" t="s">
        <v>4</v>
      </c>
      <c r="E59" s="352" t="s">
        <v>27</v>
      </c>
      <c r="F59" s="352" t="s">
        <v>4</v>
      </c>
      <c r="G59" s="352" t="s">
        <v>27</v>
      </c>
      <c r="H59" s="352" t="s">
        <v>4</v>
      </c>
      <c r="I59" s="352" t="s">
        <v>27</v>
      </c>
      <c r="J59" s="641"/>
      <c r="K59" s="641"/>
      <c r="L59" s="641"/>
      <c r="M59" s="643"/>
    </row>
    <row r="60" spans="1:13" customFormat="1" ht="15.75" customHeight="1" x14ac:dyDescent="0.25">
      <c r="A60" s="57" t="s">
        <v>35</v>
      </c>
      <c r="B60" s="109"/>
      <c r="C60" s="109"/>
      <c r="D60" s="109"/>
      <c r="E60" s="109"/>
      <c r="F60" s="109">
        <v>2</v>
      </c>
      <c r="G60" s="109"/>
      <c r="H60" s="109"/>
      <c r="I60" s="109"/>
      <c r="J60" s="109">
        <v>19</v>
      </c>
      <c r="K60" s="109">
        <v>10</v>
      </c>
      <c r="L60" s="189">
        <v>21</v>
      </c>
      <c r="M60" s="182">
        <v>10</v>
      </c>
    </row>
    <row r="61" spans="1:13" customFormat="1" ht="15.75" customHeight="1" x14ac:dyDescent="0.25">
      <c r="A61" s="57" t="s">
        <v>90</v>
      </c>
      <c r="B61" s="109"/>
      <c r="C61" s="109"/>
      <c r="D61" s="109">
        <v>1</v>
      </c>
      <c r="E61" s="109"/>
      <c r="F61" s="109"/>
      <c r="G61" s="109"/>
      <c r="H61" s="109"/>
      <c r="I61" s="109"/>
      <c r="J61" s="109">
        <v>4</v>
      </c>
      <c r="K61" s="109">
        <v>2</v>
      </c>
      <c r="L61" s="189">
        <v>5</v>
      </c>
      <c r="M61" s="182">
        <v>2</v>
      </c>
    </row>
    <row r="62" spans="1:13" customFormat="1" ht="15.75" customHeight="1" x14ac:dyDescent="0.25">
      <c r="A62" s="57" t="s">
        <v>91</v>
      </c>
      <c r="B62" s="109"/>
      <c r="C62" s="109"/>
      <c r="D62" s="109"/>
      <c r="E62" s="109"/>
      <c r="F62" s="109"/>
      <c r="G62" s="109"/>
      <c r="H62" s="109"/>
      <c r="I62" s="109"/>
      <c r="J62" s="109">
        <v>4</v>
      </c>
      <c r="K62" s="109">
        <v>4</v>
      </c>
      <c r="L62" s="189">
        <v>4</v>
      </c>
      <c r="M62" s="182">
        <v>4</v>
      </c>
    </row>
    <row r="63" spans="1:13" customFormat="1" ht="15.75" customHeight="1" x14ac:dyDescent="0.25">
      <c r="A63" s="57" t="s">
        <v>408</v>
      </c>
      <c r="B63" s="109">
        <v>1</v>
      </c>
      <c r="C63" s="109"/>
      <c r="D63" s="109"/>
      <c r="E63" s="109"/>
      <c r="F63" s="109">
        <v>26</v>
      </c>
      <c r="G63" s="109">
        <v>8</v>
      </c>
      <c r="H63" s="109"/>
      <c r="I63" s="109"/>
      <c r="J63" s="109">
        <v>34</v>
      </c>
      <c r="K63" s="109">
        <v>15</v>
      </c>
      <c r="L63" s="189">
        <v>61</v>
      </c>
      <c r="M63" s="182">
        <v>23</v>
      </c>
    </row>
    <row r="64" spans="1:13" customFormat="1" ht="15.75" customHeight="1" x14ac:dyDescent="0.25">
      <c r="A64" s="242" t="s">
        <v>409</v>
      </c>
      <c r="B64" s="109"/>
      <c r="C64" s="109"/>
      <c r="D64" s="109"/>
      <c r="E64" s="109"/>
      <c r="F64" s="109"/>
      <c r="G64" s="109"/>
      <c r="H64" s="109"/>
      <c r="I64" s="109"/>
      <c r="J64" s="109"/>
      <c r="K64" s="109"/>
      <c r="L64" s="189"/>
      <c r="M64" s="182"/>
    </row>
    <row r="65" spans="1:13" customFormat="1" ht="15.75" customHeight="1" x14ac:dyDescent="0.25">
      <c r="A65" s="27" t="s">
        <v>4</v>
      </c>
      <c r="B65" s="189">
        <v>1</v>
      </c>
      <c r="C65" s="189"/>
      <c r="D65" s="189">
        <v>1</v>
      </c>
      <c r="E65" s="189"/>
      <c r="F65" s="189">
        <v>28</v>
      </c>
      <c r="G65" s="189">
        <v>8</v>
      </c>
      <c r="H65" s="189"/>
      <c r="I65" s="189"/>
      <c r="J65" s="189">
        <v>61</v>
      </c>
      <c r="K65" s="189">
        <v>31</v>
      </c>
      <c r="L65" s="189">
        <v>91</v>
      </c>
      <c r="M65" s="182">
        <v>39</v>
      </c>
    </row>
    <row r="66" spans="1:13" customFormat="1" ht="15" x14ac:dyDescent="0.25">
      <c r="A66" s="166" t="s">
        <v>87</v>
      </c>
      <c r="B66" s="638"/>
      <c r="C66" s="639"/>
      <c r="D66" s="639"/>
      <c r="E66" s="639"/>
      <c r="F66" s="639"/>
      <c r="G66" s="639"/>
      <c r="H66" s="639"/>
      <c r="I66" s="639"/>
      <c r="J66" s="639"/>
      <c r="K66" s="639"/>
      <c r="L66" s="639"/>
      <c r="M66" s="640"/>
    </row>
    <row r="67" spans="1:13" customFormat="1" ht="15" x14ac:dyDescent="0.25">
      <c r="A67" s="186"/>
      <c r="B67" s="641" t="s">
        <v>36</v>
      </c>
      <c r="C67" s="641"/>
      <c r="D67" s="641" t="s">
        <v>37</v>
      </c>
      <c r="E67" s="641"/>
      <c r="F67" s="641" t="s">
        <v>39</v>
      </c>
      <c r="G67" s="641"/>
      <c r="H67" s="641" t="s">
        <v>38</v>
      </c>
      <c r="I67" s="641"/>
      <c r="J67" s="641" t="s">
        <v>4</v>
      </c>
      <c r="K67" s="641" t="s">
        <v>27</v>
      </c>
      <c r="L67" s="641"/>
      <c r="M67" s="642"/>
    </row>
    <row r="68" spans="1:13" customFormat="1" ht="26.25" x14ac:dyDescent="0.25">
      <c r="A68" s="57" t="s">
        <v>34</v>
      </c>
      <c r="B68" s="352" t="s">
        <v>4</v>
      </c>
      <c r="C68" s="352" t="s">
        <v>27</v>
      </c>
      <c r="D68" s="352" t="s">
        <v>4</v>
      </c>
      <c r="E68" s="352" t="s">
        <v>27</v>
      </c>
      <c r="F68" s="352" t="s">
        <v>4</v>
      </c>
      <c r="G68" s="352" t="s">
        <v>27</v>
      </c>
      <c r="H68" s="352" t="s">
        <v>4</v>
      </c>
      <c r="I68" s="352" t="s">
        <v>27</v>
      </c>
      <c r="J68" s="641"/>
      <c r="K68" s="641"/>
      <c r="L68" s="641"/>
      <c r="M68" s="643"/>
    </row>
    <row r="69" spans="1:13" customFormat="1" ht="15" x14ac:dyDescent="0.25">
      <c r="A69" s="57" t="s">
        <v>35</v>
      </c>
      <c r="B69" s="109"/>
      <c r="C69" s="109"/>
      <c r="D69" s="109"/>
      <c r="E69" s="109"/>
      <c r="F69" s="109"/>
      <c r="G69" s="109"/>
      <c r="H69" s="109"/>
      <c r="I69" s="109"/>
      <c r="J69" s="109"/>
      <c r="K69" s="109"/>
      <c r="L69" s="189"/>
      <c r="M69" s="182"/>
    </row>
    <row r="70" spans="1:13" customFormat="1" ht="15" x14ac:dyDescent="0.25">
      <c r="A70" s="57" t="s">
        <v>90</v>
      </c>
      <c r="B70" s="109"/>
      <c r="C70" s="109"/>
      <c r="D70" s="109"/>
      <c r="E70" s="109"/>
      <c r="F70" s="109"/>
      <c r="G70" s="109"/>
      <c r="H70" s="109"/>
      <c r="I70" s="109"/>
      <c r="J70" s="109"/>
      <c r="K70" s="109"/>
      <c r="L70" s="189"/>
      <c r="M70" s="182"/>
    </row>
    <row r="71" spans="1:13" customFormat="1" ht="15" x14ac:dyDescent="0.25">
      <c r="A71" s="57" t="s">
        <v>91</v>
      </c>
      <c r="B71" s="109"/>
      <c r="C71" s="109"/>
      <c r="D71" s="109"/>
      <c r="E71" s="109"/>
      <c r="F71" s="109"/>
      <c r="G71" s="109"/>
      <c r="H71" s="109"/>
      <c r="I71" s="109"/>
      <c r="J71" s="109"/>
      <c r="K71" s="109"/>
      <c r="L71" s="189"/>
      <c r="M71" s="182"/>
    </row>
    <row r="72" spans="1:13" customFormat="1" ht="15" x14ac:dyDescent="0.25">
      <c r="A72" s="57" t="s">
        <v>408</v>
      </c>
      <c r="B72" s="109"/>
      <c r="C72" s="109"/>
      <c r="D72" s="109"/>
      <c r="E72" s="109"/>
      <c r="F72" s="109"/>
      <c r="G72" s="109"/>
      <c r="H72" s="109"/>
      <c r="I72" s="109"/>
      <c r="J72" s="109">
        <v>1</v>
      </c>
      <c r="K72" s="109"/>
      <c r="L72" s="189">
        <v>1</v>
      </c>
      <c r="M72" s="182"/>
    </row>
    <row r="73" spans="1:13" customFormat="1" ht="15" x14ac:dyDescent="0.25">
      <c r="A73" s="242" t="s">
        <v>409</v>
      </c>
      <c r="B73" s="109"/>
      <c r="C73" s="109"/>
      <c r="D73" s="109"/>
      <c r="E73" s="109"/>
      <c r="F73" s="109"/>
      <c r="G73" s="109"/>
      <c r="H73" s="109"/>
      <c r="I73" s="109"/>
      <c r="J73" s="109"/>
      <c r="K73" s="109"/>
      <c r="L73" s="189"/>
      <c r="M73" s="182"/>
    </row>
    <row r="74" spans="1:13" customFormat="1" ht="15" x14ac:dyDescent="0.25">
      <c r="A74" s="52" t="s">
        <v>4</v>
      </c>
      <c r="B74" s="189"/>
      <c r="C74" s="189"/>
      <c r="D74" s="189"/>
      <c r="E74" s="189"/>
      <c r="F74" s="189"/>
      <c r="G74" s="189"/>
      <c r="H74" s="189"/>
      <c r="I74" s="189"/>
      <c r="J74" s="189">
        <v>1</v>
      </c>
      <c r="K74" s="189"/>
      <c r="L74" s="189">
        <v>1</v>
      </c>
      <c r="M74" s="182"/>
    </row>
    <row r="75" spans="1:13" customFormat="1" ht="26.25" x14ac:dyDescent="0.25">
      <c r="A75" s="166" t="s">
        <v>505</v>
      </c>
      <c r="B75" s="638"/>
      <c r="C75" s="639"/>
      <c r="D75" s="639"/>
      <c r="E75" s="639"/>
      <c r="F75" s="639"/>
      <c r="G75" s="639"/>
      <c r="H75" s="639"/>
      <c r="I75" s="639"/>
      <c r="J75" s="639"/>
      <c r="K75" s="639"/>
      <c r="L75" s="639"/>
      <c r="M75" s="640"/>
    </row>
    <row r="76" spans="1:13" customFormat="1" ht="15" x14ac:dyDescent="0.25">
      <c r="A76" s="186"/>
      <c r="B76" s="641" t="s">
        <v>36</v>
      </c>
      <c r="C76" s="641"/>
      <c r="D76" s="641" t="s">
        <v>37</v>
      </c>
      <c r="E76" s="641"/>
      <c r="F76" s="641" t="s">
        <v>39</v>
      </c>
      <c r="G76" s="641"/>
      <c r="H76" s="641" t="s">
        <v>38</v>
      </c>
      <c r="I76" s="641"/>
      <c r="J76" s="641" t="s">
        <v>4</v>
      </c>
      <c r="K76" s="641" t="s">
        <v>27</v>
      </c>
      <c r="L76" s="641"/>
      <c r="M76" s="642"/>
    </row>
    <row r="77" spans="1:13" customFormat="1" ht="26.25" x14ac:dyDescent="0.25">
      <c r="A77" s="57" t="s">
        <v>34</v>
      </c>
      <c r="B77" s="352" t="s">
        <v>4</v>
      </c>
      <c r="C77" s="352" t="s">
        <v>27</v>
      </c>
      <c r="D77" s="352" t="s">
        <v>4</v>
      </c>
      <c r="E77" s="352" t="s">
        <v>27</v>
      </c>
      <c r="F77" s="352" t="s">
        <v>4</v>
      </c>
      <c r="G77" s="352" t="s">
        <v>27</v>
      </c>
      <c r="H77" s="352" t="s">
        <v>4</v>
      </c>
      <c r="I77" s="352" t="s">
        <v>27</v>
      </c>
      <c r="J77" s="641"/>
      <c r="K77" s="641"/>
      <c r="L77" s="641"/>
      <c r="M77" s="643"/>
    </row>
    <row r="78" spans="1:13" customFormat="1" ht="15" x14ac:dyDescent="0.25">
      <c r="A78" s="57" t="s">
        <v>35</v>
      </c>
      <c r="B78" s="109">
        <v>1</v>
      </c>
      <c r="C78" s="109">
        <v>1</v>
      </c>
      <c r="D78" s="109">
        <v>1</v>
      </c>
      <c r="E78" s="109"/>
      <c r="F78" s="109">
        <v>14</v>
      </c>
      <c r="G78" s="109">
        <v>7</v>
      </c>
      <c r="H78" s="109">
        <v>1</v>
      </c>
      <c r="I78" s="109">
        <v>1</v>
      </c>
      <c r="J78" s="109">
        <v>25</v>
      </c>
      <c r="K78" s="109">
        <v>12</v>
      </c>
      <c r="L78" s="189">
        <v>42</v>
      </c>
      <c r="M78" s="182">
        <v>21</v>
      </c>
    </row>
    <row r="79" spans="1:13" customFormat="1" ht="15" x14ac:dyDescent="0.25">
      <c r="A79" s="57" t="s">
        <v>90</v>
      </c>
      <c r="B79" s="109">
        <v>14</v>
      </c>
      <c r="C79" s="109">
        <v>3</v>
      </c>
      <c r="D79" s="109">
        <v>18</v>
      </c>
      <c r="E79" s="109">
        <v>6</v>
      </c>
      <c r="F79" s="109">
        <v>18</v>
      </c>
      <c r="G79" s="109">
        <v>12</v>
      </c>
      <c r="H79" s="109">
        <v>13</v>
      </c>
      <c r="I79" s="109">
        <v>6</v>
      </c>
      <c r="J79" s="109">
        <v>9</v>
      </c>
      <c r="K79" s="109">
        <v>3</v>
      </c>
      <c r="L79" s="189">
        <v>72</v>
      </c>
      <c r="M79" s="182">
        <v>30</v>
      </c>
    </row>
    <row r="80" spans="1:13" customFormat="1" ht="15" x14ac:dyDescent="0.25">
      <c r="A80" s="57" t="s">
        <v>91</v>
      </c>
      <c r="B80" s="109">
        <v>1</v>
      </c>
      <c r="C80" s="109"/>
      <c r="D80" s="109">
        <v>1</v>
      </c>
      <c r="E80" s="109"/>
      <c r="F80" s="109">
        <v>8</v>
      </c>
      <c r="G80" s="109">
        <v>5</v>
      </c>
      <c r="H80" s="109">
        <v>2</v>
      </c>
      <c r="I80" s="109">
        <v>1</v>
      </c>
      <c r="J80" s="109">
        <v>6</v>
      </c>
      <c r="K80" s="109">
        <v>4</v>
      </c>
      <c r="L80" s="189">
        <v>18</v>
      </c>
      <c r="M80" s="182">
        <v>10</v>
      </c>
    </row>
    <row r="81" spans="1:13" customFormat="1" ht="15" x14ac:dyDescent="0.25">
      <c r="A81" s="57" t="s">
        <v>408</v>
      </c>
      <c r="B81" s="109">
        <v>31</v>
      </c>
      <c r="C81" s="109">
        <v>5</v>
      </c>
      <c r="D81" s="109">
        <v>80</v>
      </c>
      <c r="E81" s="109">
        <v>29</v>
      </c>
      <c r="F81" s="109">
        <v>225</v>
      </c>
      <c r="G81" s="109">
        <v>95</v>
      </c>
      <c r="H81" s="109">
        <v>75</v>
      </c>
      <c r="I81" s="109">
        <v>38</v>
      </c>
      <c r="J81" s="109">
        <v>92</v>
      </c>
      <c r="K81" s="109">
        <v>46</v>
      </c>
      <c r="L81" s="189">
        <v>503</v>
      </c>
      <c r="M81" s="182">
        <v>213</v>
      </c>
    </row>
    <row r="82" spans="1:13" customFormat="1" ht="15" x14ac:dyDescent="0.25">
      <c r="A82" s="242" t="s">
        <v>409</v>
      </c>
      <c r="B82" s="109">
        <v>2</v>
      </c>
      <c r="C82" s="109"/>
      <c r="D82" s="109">
        <v>4</v>
      </c>
      <c r="E82" s="109">
        <v>3</v>
      </c>
      <c r="F82" s="109">
        <v>4</v>
      </c>
      <c r="G82" s="109"/>
      <c r="H82" s="109">
        <v>1</v>
      </c>
      <c r="I82" s="109"/>
      <c r="J82" s="109">
        <v>2</v>
      </c>
      <c r="K82" s="109">
        <v>1</v>
      </c>
      <c r="L82" s="189">
        <v>13</v>
      </c>
      <c r="M82" s="182">
        <v>4</v>
      </c>
    </row>
    <row r="83" spans="1:13" customFormat="1" ht="15.75" thickBot="1" x14ac:dyDescent="0.3">
      <c r="A83" s="52" t="s">
        <v>4</v>
      </c>
      <c r="B83" s="189">
        <v>49</v>
      </c>
      <c r="C83" s="189">
        <v>9</v>
      </c>
      <c r="D83" s="189">
        <v>104</v>
      </c>
      <c r="E83" s="189">
        <v>38</v>
      </c>
      <c r="F83" s="189">
        <v>269</v>
      </c>
      <c r="G83" s="189">
        <v>119</v>
      </c>
      <c r="H83" s="189">
        <v>92</v>
      </c>
      <c r="I83" s="189">
        <v>46</v>
      </c>
      <c r="J83" s="189">
        <v>134</v>
      </c>
      <c r="K83" s="189">
        <v>66</v>
      </c>
      <c r="L83" s="189">
        <v>648</v>
      </c>
      <c r="M83" s="182">
        <v>278</v>
      </c>
    </row>
    <row r="84" spans="1:13" customFormat="1" ht="15" customHeight="1" thickBot="1" x14ac:dyDescent="0.3">
      <c r="A84" s="93" t="s">
        <v>559</v>
      </c>
      <c r="B84" s="190">
        <v>49</v>
      </c>
      <c r="C84" s="190">
        <v>9</v>
      </c>
      <c r="D84" s="190">
        <v>104</v>
      </c>
      <c r="E84" s="190">
        <v>38</v>
      </c>
      <c r="F84" s="190">
        <v>269</v>
      </c>
      <c r="G84" s="190">
        <v>119</v>
      </c>
      <c r="H84" s="190">
        <v>92</v>
      </c>
      <c r="I84" s="190">
        <v>46</v>
      </c>
      <c r="J84" s="190">
        <v>134</v>
      </c>
      <c r="K84" s="190">
        <v>66</v>
      </c>
      <c r="L84" s="190">
        <v>648</v>
      </c>
      <c r="M84" s="191">
        <v>278</v>
      </c>
    </row>
  </sheetData>
  <mergeCells count="84">
    <mergeCell ref="A1:M1"/>
    <mergeCell ref="M22:M23"/>
    <mergeCell ref="B2:I2"/>
    <mergeCell ref="J2:K2"/>
    <mergeCell ref="K13:K14"/>
    <mergeCell ref="B13:C13"/>
    <mergeCell ref="L4:L5"/>
    <mergeCell ref="L13:L14"/>
    <mergeCell ref="F13:G13"/>
    <mergeCell ref="H13:I13"/>
    <mergeCell ref="B3:L3"/>
    <mergeCell ref="B12:L12"/>
    <mergeCell ref="M4:M5"/>
    <mergeCell ref="M13:M14"/>
    <mergeCell ref="K4:K5"/>
    <mergeCell ref="H4:I4"/>
    <mergeCell ref="J4:J5"/>
    <mergeCell ref="J13:J14"/>
    <mergeCell ref="D13:E13"/>
    <mergeCell ref="L22:L23"/>
    <mergeCell ref="D22:E22"/>
    <mergeCell ref="F22:G22"/>
    <mergeCell ref="H22:I22"/>
    <mergeCell ref="J22:J23"/>
    <mergeCell ref="K22:K23"/>
    <mergeCell ref="B21:L21"/>
    <mergeCell ref="B40:C40"/>
    <mergeCell ref="D40:E40"/>
    <mergeCell ref="F40:G40"/>
    <mergeCell ref="B4:C4"/>
    <mergeCell ref="D4:E4"/>
    <mergeCell ref="F4:G4"/>
    <mergeCell ref="B22:C22"/>
    <mergeCell ref="K31:K32"/>
    <mergeCell ref="L31:L32"/>
    <mergeCell ref="M31:M32"/>
    <mergeCell ref="B30:L30"/>
    <mergeCell ref="B39:L39"/>
    <mergeCell ref="B31:C31"/>
    <mergeCell ref="D31:E31"/>
    <mergeCell ref="F31:G31"/>
    <mergeCell ref="H31:I31"/>
    <mergeCell ref="J31:J32"/>
    <mergeCell ref="H40:I40"/>
    <mergeCell ref="J40:J41"/>
    <mergeCell ref="K40:K41"/>
    <mergeCell ref="L40:L41"/>
    <mergeCell ref="M40:M41"/>
    <mergeCell ref="B48:L48"/>
    <mergeCell ref="B49:C49"/>
    <mergeCell ref="D49:E49"/>
    <mergeCell ref="F49:G49"/>
    <mergeCell ref="H49:I49"/>
    <mergeCell ref="J49:J50"/>
    <mergeCell ref="K49:K50"/>
    <mergeCell ref="L49:L50"/>
    <mergeCell ref="M49:M50"/>
    <mergeCell ref="B57:L57"/>
    <mergeCell ref="B58:C58"/>
    <mergeCell ref="D58:E58"/>
    <mergeCell ref="F58:G58"/>
    <mergeCell ref="H58:I58"/>
    <mergeCell ref="J58:J59"/>
    <mergeCell ref="K58:K59"/>
    <mergeCell ref="L58:L59"/>
    <mergeCell ref="M58:M59"/>
    <mergeCell ref="B66:M66"/>
    <mergeCell ref="B67:C67"/>
    <mergeCell ref="D67:E67"/>
    <mergeCell ref="F67:G67"/>
    <mergeCell ref="H67:I67"/>
    <mergeCell ref="J67:J68"/>
    <mergeCell ref="K67:K68"/>
    <mergeCell ref="L67:L68"/>
    <mergeCell ref="M67:M68"/>
    <mergeCell ref="B75:M75"/>
    <mergeCell ref="B76:C76"/>
    <mergeCell ref="D76:E76"/>
    <mergeCell ref="F76:G76"/>
    <mergeCell ref="H76:I76"/>
    <mergeCell ref="J76:J77"/>
    <mergeCell ref="K76:K77"/>
    <mergeCell ref="L76:L77"/>
    <mergeCell ref="M76:M77"/>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BQ33"/>
  <sheetViews>
    <sheetView workbookViewId="0">
      <selection activeCell="A30" sqref="A30"/>
    </sheetView>
  </sheetViews>
  <sheetFormatPr defaultColWidth="9.140625" defaultRowHeight="15" x14ac:dyDescent="0.25"/>
  <cols>
    <col min="1" max="1" width="35.5703125" style="2" customWidth="1"/>
    <col min="2" max="2" width="7.5703125" style="1" customWidth="1"/>
    <col min="3" max="3" width="10" style="1" customWidth="1"/>
    <col min="4" max="4" width="10.5703125" style="1" customWidth="1"/>
    <col min="5" max="5" width="16.42578125" style="1" customWidth="1"/>
    <col min="6" max="6" width="9.7109375" style="1" customWidth="1"/>
    <col min="7" max="7" width="13.28515625" style="1" customWidth="1"/>
    <col min="8" max="8" width="25.85546875" style="1" customWidth="1"/>
    <col min="9" max="9" width="21.42578125" style="1" customWidth="1"/>
    <col min="10" max="10" width="11.85546875" style="1" customWidth="1"/>
    <col min="11" max="14" width="9.140625" style="54"/>
    <col min="15" max="16384" width="9.140625" style="1"/>
  </cols>
  <sheetData>
    <row r="1" spans="1:16293" ht="24" customHeight="1" thickBot="1" x14ac:dyDescent="0.3">
      <c r="A1" s="605" t="s">
        <v>396</v>
      </c>
      <c r="B1" s="606"/>
      <c r="C1" s="606"/>
      <c r="D1" s="606"/>
      <c r="E1" s="606"/>
      <c r="F1" s="606"/>
      <c r="G1" s="606"/>
      <c r="H1" s="606"/>
      <c r="I1" s="607"/>
      <c r="J1" s="608"/>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row>
    <row r="2" spans="1:16293" s="5" customFormat="1" ht="21.75" customHeight="1" x14ac:dyDescent="0.25">
      <c r="A2" s="655" t="s">
        <v>505</v>
      </c>
      <c r="B2" s="657" t="s">
        <v>397</v>
      </c>
      <c r="C2" s="657" t="s">
        <v>398</v>
      </c>
      <c r="D2" s="659" t="s">
        <v>399</v>
      </c>
      <c r="E2" s="659" t="s">
        <v>400</v>
      </c>
      <c r="F2" s="659" t="s">
        <v>569</v>
      </c>
      <c r="G2" s="659" t="s">
        <v>401</v>
      </c>
      <c r="H2" s="661" t="s">
        <v>402</v>
      </c>
      <c r="I2" s="661" t="s">
        <v>570</v>
      </c>
      <c r="J2" s="653" t="s">
        <v>571</v>
      </c>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row>
    <row r="3" spans="1:16293" s="5" customFormat="1" ht="26.25" customHeight="1" thickBot="1" x14ac:dyDescent="0.3">
      <c r="A3" s="656"/>
      <c r="B3" s="658"/>
      <c r="C3" s="658"/>
      <c r="D3" s="660"/>
      <c r="E3" s="660"/>
      <c r="F3" s="660"/>
      <c r="G3" s="660"/>
      <c r="H3" s="662"/>
      <c r="I3" s="662"/>
      <c r="J3" s="654"/>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row>
    <row r="4" spans="1:16293" ht="26.25" customHeight="1" x14ac:dyDescent="0.25">
      <c r="A4" s="248" t="s">
        <v>505</v>
      </c>
      <c r="B4" s="336">
        <v>1</v>
      </c>
      <c r="C4" s="336">
        <v>5</v>
      </c>
      <c r="D4" s="336">
        <v>36</v>
      </c>
      <c r="E4" s="336">
        <v>33</v>
      </c>
      <c r="F4" s="336">
        <v>1</v>
      </c>
      <c r="G4" s="336">
        <v>9</v>
      </c>
      <c r="H4" s="399"/>
      <c r="I4" s="400"/>
      <c r="J4" s="249">
        <v>85</v>
      </c>
      <c r="K4" s="1"/>
      <c r="L4" s="1"/>
      <c r="M4" s="1"/>
      <c r="N4" s="1"/>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row>
    <row r="5" spans="1:16293" ht="15" customHeight="1" thickBot="1" x14ac:dyDescent="0.3">
      <c r="A5" s="255" t="s">
        <v>96</v>
      </c>
      <c r="B5" s="175"/>
      <c r="C5" s="175">
        <v>2</v>
      </c>
      <c r="D5" s="175">
        <v>7</v>
      </c>
      <c r="E5" s="175">
        <v>11</v>
      </c>
      <c r="F5" s="175"/>
      <c r="G5" s="175">
        <v>4</v>
      </c>
      <c r="H5" s="338"/>
      <c r="I5" s="401"/>
      <c r="J5" s="176">
        <v>24</v>
      </c>
      <c r="K5" s="1"/>
      <c r="L5" s="1"/>
      <c r="M5" s="1"/>
      <c r="N5" s="1"/>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row>
    <row r="6" spans="1:16293" ht="15" customHeight="1" x14ac:dyDescent="0.25">
      <c r="A6" s="273" t="s">
        <v>508</v>
      </c>
      <c r="B6" s="172">
        <v>1</v>
      </c>
      <c r="C6" s="172">
        <v>4</v>
      </c>
      <c r="D6" s="172">
        <v>12</v>
      </c>
      <c r="E6" s="172">
        <v>33</v>
      </c>
      <c r="F6" s="172">
        <v>1</v>
      </c>
      <c r="G6" s="402"/>
      <c r="H6" s="403"/>
      <c r="I6" s="403">
        <v>9</v>
      </c>
      <c r="J6" s="274">
        <v>60</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row>
    <row r="7" spans="1:16293" ht="15" customHeight="1" thickBot="1" x14ac:dyDescent="0.3">
      <c r="A7" s="337" t="s">
        <v>96</v>
      </c>
      <c r="B7" s="404"/>
      <c r="C7" s="404">
        <v>2</v>
      </c>
      <c r="D7" s="404">
        <v>5</v>
      </c>
      <c r="E7" s="404">
        <v>7</v>
      </c>
      <c r="F7" s="404">
        <v>1</v>
      </c>
      <c r="G7" s="405"/>
      <c r="H7" s="179"/>
      <c r="I7" s="406">
        <v>2</v>
      </c>
      <c r="J7" s="171">
        <v>17</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row>
    <row r="8" spans="1:16293" customFormat="1" ht="15" customHeight="1" x14ac:dyDescent="0.25">
      <c r="A8" s="89" t="s">
        <v>552</v>
      </c>
      <c r="B8" s="172">
        <v>1</v>
      </c>
      <c r="C8" s="172">
        <v>5</v>
      </c>
      <c r="D8" s="172">
        <v>11</v>
      </c>
      <c r="E8" s="172">
        <v>34</v>
      </c>
      <c r="F8" s="172">
        <v>1</v>
      </c>
      <c r="G8" s="407"/>
      <c r="H8" s="403"/>
      <c r="I8" s="403">
        <v>9</v>
      </c>
      <c r="J8" s="249">
        <v>61</v>
      </c>
    </row>
    <row r="9" spans="1:16293" customFormat="1" ht="15" customHeight="1" thickBot="1" x14ac:dyDescent="0.3">
      <c r="A9" s="255" t="s">
        <v>96</v>
      </c>
      <c r="B9" s="404"/>
      <c r="C9" s="404"/>
      <c r="D9" s="404">
        <v>5</v>
      </c>
      <c r="E9" s="404">
        <v>7</v>
      </c>
      <c r="F9" s="404">
        <v>1</v>
      </c>
      <c r="G9" s="408"/>
      <c r="H9" s="179"/>
      <c r="I9" s="406">
        <v>3</v>
      </c>
      <c r="J9" s="122">
        <v>16</v>
      </c>
    </row>
    <row r="10" spans="1:16293" customFormat="1" ht="15" customHeight="1" x14ac:dyDescent="0.25">
      <c r="A10" s="89" t="s">
        <v>553</v>
      </c>
      <c r="B10" s="172">
        <v>1</v>
      </c>
      <c r="C10" s="172">
        <v>5</v>
      </c>
      <c r="D10" s="172">
        <v>12</v>
      </c>
      <c r="E10" s="172">
        <v>28</v>
      </c>
      <c r="F10" s="172">
        <v>1</v>
      </c>
      <c r="G10" s="407"/>
      <c r="H10" s="403"/>
      <c r="I10" s="403">
        <v>14</v>
      </c>
      <c r="J10" s="249">
        <v>61</v>
      </c>
    </row>
    <row r="11" spans="1:16293" customFormat="1" ht="15" customHeight="1" thickBot="1" x14ac:dyDescent="0.3">
      <c r="A11" s="255" t="s">
        <v>96</v>
      </c>
      <c r="B11" s="178">
        <v>1</v>
      </c>
      <c r="C11" s="178">
        <v>3</v>
      </c>
      <c r="D11" s="178">
        <v>3</v>
      </c>
      <c r="E11" s="178">
        <v>11</v>
      </c>
      <c r="F11" s="178">
        <v>1</v>
      </c>
      <c r="G11" s="408"/>
      <c r="H11" s="179"/>
      <c r="I11" s="179">
        <v>5</v>
      </c>
      <c r="J11" s="122">
        <v>24</v>
      </c>
    </row>
    <row r="12" spans="1:16293" customFormat="1" ht="15" customHeight="1" x14ac:dyDescent="0.25">
      <c r="A12" s="89" t="s">
        <v>554</v>
      </c>
      <c r="B12" s="172">
        <v>1</v>
      </c>
      <c r="C12" s="172">
        <v>4</v>
      </c>
      <c r="D12" s="172">
        <v>10</v>
      </c>
      <c r="E12" s="172">
        <v>30</v>
      </c>
      <c r="F12" s="172">
        <v>1</v>
      </c>
      <c r="G12" s="407"/>
      <c r="H12" s="403"/>
      <c r="I12" s="249">
        <v>9</v>
      </c>
      <c r="J12" s="249">
        <v>55</v>
      </c>
    </row>
    <row r="13" spans="1:16293" customFormat="1" ht="15" customHeight="1" thickBot="1" x14ac:dyDescent="0.3">
      <c r="A13" s="255" t="s">
        <v>96</v>
      </c>
      <c r="B13" s="178"/>
      <c r="C13" s="178"/>
      <c r="D13" s="178"/>
      <c r="E13" s="178">
        <v>1</v>
      </c>
      <c r="F13" s="178">
        <v>1</v>
      </c>
      <c r="G13" s="408"/>
      <c r="H13" s="409"/>
      <c r="I13" s="410"/>
      <c r="J13" s="122">
        <v>2</v>
      </c>
    </row>
    <row r="14" spans="1:16293" customFormat="1" ht="15" customHeight="1" thickBot="1" x14ac:dyDescent="0.3">
      <c r="A14" s="89" t="s">
        <v>555</v>
      </c>
      <c r="B14" s="172">
        <v>1</v>
      </c>
      <c r="C14" s="172">
        <v>4</v>
      </c>
      <c r="D14" s="172">
        <v>11</v>
      </c>
      <c r="E14" s="172">
        <v>29</v>
      </c>
      <c r="F14" s="172">
        <v>1</v>
      </c>
      <c r="G14" s="407"/>
      <c r="H14" s="403"/>
      <c r="I14" s="411">
        <v>6</v>
      </c>
      <c r="J14" s="249">
        <v>52</v>
      </c>
    </row>
    <row r="15" spans="1:16293" customFormat="1" ht="15" customHeight="1" thickBot="1" x14ac:dyDescent="0.3">
      <c r="A15" s="255" t="s">
        <v>96</v>
      </c>
      <c r="B15" s="178"/>
      <c r="C15" s="178">
        <v>3</v>
      </c>
      <c r="D15" s="178">
        <v>8</v>
      </c>
      <c r="E15" s="178">
        <v>18</v>
      </c>
      <c r="F15" s="178"/>
      <c r="G15" s="408"/>
      <c r="H15" s="179"/>
      <c r="I15" s="412">
        <v>3</v>
      </c>
      <c r="J15" s="122">
        <v>32</v>
      </c>
    </row>
    <row r="16" spans="1:16293" customFormat="1" ht="15" customHeight="1" x14ac:dyDescent="0.25">
      <c r="A16" s="248" t="s">
        <v>556</v>
      </c>
      <c r="B16" s="172">
        <v>1</v>
      </c>
      <c r="C16" s="172">
        <v>3</v>
      </c>
      <c r="D16" s="172">
        <v>11</v>
      </c>
      <c r="E16" s="172">
        <v>31</v>
      </c>
      <c r="F16" s="172">
        <v>1</v>
      </c>
      <c r="G16" s="407"/>
      <c r="H16" s="403"/>
      <c r="I16" s="249">
        <v>4</v>
      </c>
      <c r="J16" s="249">
        <v>51</v>
      </c>
    </row>
    <row r="17" spans="1:16293" customFormat="1" ht="15" customHeight="1" thickBot="1" x14ac:dyDescent="0.3">
      <c r="A17" s="255" t="s">
        <v>96</v>
      </c>
      <c r="B17" s="178">
        <v>1</v>
      </c>
      <c r="C17" s="178"/>
      <c r="D17" s="178">
        <v>3</v>
      </c>
      <c r="E17" s="178">
        <v>1</v>
      </c>
      <c r="F17" s="178">
        <v>1</v>
      </c>
      <c r="G17" s="408"/>
      <c r="H17" s="179"/>
      <c r="I17" s="122">
        <v>1</v>
      </c>
      <c r="J17" s="122">
        <v>7</v>
      </c>
    </row>
    <row r="18" spans="1:16293" ht="15" customHeight="1" thickBot="1" x14ac:dyDescent="0.3">
      <c r="A18" s="413" t="s">
        <v>506</v>
      </c>
      <c r="B18" s="403"/>
      <c r="C18" s="403"/>
      <c r="D18" s="403"/>
      <c r="E18" s="403"/>
      <c r="F18" s="403"/>
      <c r="G18" s="414"/>
      <c r="H18" s="403">
        <v>1</v>
      </c>
      <c r="I18" s="415">
        <v>3</v>
      </c>
      <c r="J18" s="416">
        <v>4</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row>
    <row r="19" spans="1:16293" ht="27.75" customHeight="1" thickBot="1" x14ac:dyDescent="0.3">
      <c r="A19" s="255" t="s">
        <v>96</v>
      </c>
      <c r="B19" s="179"/>
      <c r="C19" s="179"/>
      <c r="D19" s="179"/>
      <c r="E19" s="179"/>
      <c r="F19" s="179"/>
      <c r="G19" s="408"/>
      <c r="H19" s="179"/>
      <c r="I19" s="410">
        <v>1</v>
      </c>
      <c r="J19" s="417">
        <v>1</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row>
    <row r="20" spans="1:16293" ht="15" customHeight="1" x14ac:dyDescent="0.25">
      <c r="A20" s="305" t="s">
        <v>572</v>
      </c>
      <c r="B20" s="275">
        <v>6</v>
      </c>
      <c r="C20" s="275">
        <v>25</v>
      </c>
      <c r="D20" s="275">
        <v>67</v>
      </c>
      <c r="E20" s="275">
        <v>185</v>
      </c>
      <c r="F20" s="275">
        <v>6</v>
      </c>
      <c r="G20" s="418"/>
      <c r="H20" s="419"/>
      <c r="I20" s="420">
        <v>51</v>
      </c>
      <c r="J20" s="276">
        <v>344</v>
      </c>
      <c r="K20" s="30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row>
    <row r="21" spans="1:16293" ht="15" customHeight="1" thickBot="1" x14ac:dyDescent="0.3">
      <c r="A21" s="255" t="s">
        <v>96</v>
      </c>
      <c r="B21" s="179">
        <v>2</v>
      </c>
      <c r="C21" s="179">
        <v>8</v>
      </c>
      <c r="D21" s="179">
        <v>24</v>
      </c>
      <c r="E21" s="179">
        <v>45</v>
      </c>
      <c r="F21" s="179">
        <v>5</v>
      </c>
      <c r="G21" s="421"/>
      <c r="H21" s="179"/>
      <c r="I21" s="410">
        <v>14</v>
      </c>
      <c r="J21" s="122">
        <v>99</v>
      </c>
      <c r="K21"/>
      <c r="L21"/>
      <c r="M21"/>
      <c r="N21"/>
      <c r="O21" s="47"/>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row>
    <row r="22" spans="1:16293" s="121" customFormat="1" ht="27.75" customHeight="1" x14ac:dyDescent="0.25">
      <c r="A22" s="339" t="s">
        <v>559</v>
      </c>
      <c r="B22" s="250">
        <v>7</v>
      </c>
      <c r="C22" s="250">
        <v>30</v>
      </c>
      <c r="D22" s="250">
        <v>103</v>
      </c>
      <c r="E22" s="250">
        <v>218</v>
      </c>
      <c r="F22" s="250">
        <v>7</v>
      </c>
      <c r="G22" s="250">
        <v>9</v>
      </c>
      <c r="H22" s="420">
        <v>1</v>
      </c>
      <c r="I22" s="419">
        <v>54</v>
      </c>
      <c r="J22" s="173">
        <v>429</v>
      </c>
      <c r="K22"/>
      <c r="L22"/>
      <c r="M22"/>
      <c r="N22"/>
      <c r="O22" s="47"/>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row>
    <row r="23" spans="1:16293" s="121" customFormat="1" ht="27.75" customHeight="1" thickBot="1" x14ac:dyDescent="0.3">
      <c r="A23" s="255" t="s">
        <v>96</v>
      </c>
      <c r="B23" s="179">
        <v>2</v>
      </c>
      <c r="C23" s="179">
        <v>10</v>
      </c>
      <c r="D23" s="179">
        <v>31</v>
      </c>
      <c r="E23" s="179">
        <v>56</v>
      </c>
      <c r="F23" s="179">
        <v>5</v>
      </c>
      <c r="G23" s="179">
        <v>4</v>
      </c>
      <c r="H23" s="179"/>
      <c r="I23" s="179">
        <v>15</v>
      </c>
      <c r="J23" s="122">
        <v>123</v>
      </c>
      <c r="K23"/>
      <c r="L23"/>
      <c r="M23"/>
      <c r="N23"/>
      <c r="O23" s="47"/>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row>
    <row r="24" spans="1:16293" ht="15" customHeight="1" x14ac:dyDescent="0.25">
      <c r="A24" s="120"/>
      <c r="B24" s="121"/>
      <c r="C24" s="121"/>
      <c r="D24" s="121"/>
      <c r="E24" s="121"/>
      <c r="F24" s="121"/>
      <c r="G24" s="121"/>
      <c r="H24" s="422"/>
      <c r="I24" s="422"/>
      <c r="J24" s="121"/>
      <c r="K24" s="55"/>
      <c r="L24" s="55"/>
      <c r="M24" s="55"/>
      <c r="N24" s="55"/>
      <c r="O24" s="47"/>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row>
    <row r="25" spans="1:16293" ht="15" customHeight="1" x14ac:dyDescent="0.25">
      <c r="A25" s="584" t="s">
        <v>561</v>
      </c>
      <c r="B25" s="584"/>
      <c r="C25" s="584"/>
      <c r="D25" s="584"/>
      <c r="E25" s="584"/>
      <c r="F25" s="584"/>
      <c r="G25" s="584"/>
      <c r="H25" s="584"/>
      <c r="I25" s="584"/>
      <c r="J25" s="584"/>
      <c r="K25" s="55"/>
      <c r="L25" s="55"/>
      <c r="M25" s="55"/>
      <c r="N25" s="55"/>
      <c r="O25" s="47"/>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row>
    <row r="26" spans="1:16293" ht="12.75" x14ac:dyDescent="0.2">
      <c r="A26" s="306"/>
      <c r="B26" s="306"/>
      <c r="C26" s="306"/>
      <c r="D26" s="306"/>
      <c r="E26" s="306"/>
      <c r="F26" s="306"/>
      <c r="G26" s="306"/>
      <c r="H26" s="306"/>
      <c r="I26" s="306"/>
      <c r="J26" s="306"/>
      <c r="K26" s="1"/>
      <c r="L26" s="1"/>
      <c r="M26" s="1"/>
      <c r="N26" s="1"/>
    </row>
    <row r="27" spans="1:16293" ht="12.75" x14ac:dyDescent="0.2">
      <c r="A27" s="1"/>
      <c r="K27" s="1"/>
      <c r="L27" s="1"/>
      <c r="M27" s="1"/>
      <c r="N27" s="1"/>
    </row>
    <row r="28" spans="1:16293" ht="12.75" x14ac:dyDescent="0.2">
      <c r="A28" s="1"/>
      <c r="K28" s="1"/>
      <c r="L28" s="1"/>
      <c r="M28" s="1"/>
      <c r="N28" s="1"/>
    </row>
    <row r="29" spans="1:16293" ht="12.75" x14ac:dyDescent="0.2">
      <c r="A29" s="1"/>
      <c r="K29" s="1"/>
      <c r="L29" s="1"/>
      <c r="M29" s="1"/>
      <c r="N29" s="1"/>
    </row>
    <row r="30" spans="1:16293" ht="12.75" x14ac:dyDescent="0.2">
      <c r="A30" s="1"/>
      <c r="K30" s="1"/>
      <c r="L30" s="1"/>
      <c r="M30" s="1"/>
      <c r="N30" s="1"/>
    </row>
    <row r="31" spans="1:16293" ht="12.75" x14ac:dyDescent="0.2">
      <c r="A31" s="1"/>
      <c r="K31" s="1"/>
      <c r="L31" s="1"/>
      <c r="M31" s="1"/>
      <c r="N31" s="1"/>
    </row>
    <row r="32" spans="1:16293" ht="12.75" x14ac:dyDescent="0.2">
      <c r="A32" s="1"/>
      <c r="K32" s="1"/>
      <c r="L32" s="1"/>
      <c r="M32" s="1"/>
      <c r="N32" s="1"/>
    </row>
    <row r="33" spans="1:14" ht="12.75" x14ac:dyDescent="0.2">
      <c r="A33" s="1"/>
      <c r="K33" s="1"/>
      <c r="L33" s="1"/>
      <c r="M33" s="1"/>
      <c r="N33" s="1"/>
    </row>
  </sheetData>
  <mergeCells count="12">
    <mergeCell ref="A25:J25"/>
    <mergeCell ref="J2:J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H8" sqref="H8"/>
    </sheetView>
  </sheetViews>
  <sheetFormatPr defaultColWidth="9.140625"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3" customFormat="1" ht="18.75" x14ac:dyDescent="0.25">
      <c r="A1" s="570" t="s">
        <v>444</v>
      </c>
      <c r="B1" s="648"/>
      <c r="C1" s="648"/>
      <c r="D1" s="648"/>
      <c r="E1" s="648"/>
      <c r="F1" s="648"/>
      <c r="G1" s="648"/>
      <c r="H1" s="648"/>
      <c r="I1" s="648"/>
      <c r="J1" s="648"/>
      <c r="K1" s="649"/>
      <c r="L1" s="1"/>
      <c r="M1" s="1"/>
    </row>
    <row r="2" spans="1:13" customFormat="1" ht="15" x14ac:dyDescent="0.25">
      <c r="A2" s="592" t="s">
        <v>505</v>
      </c>
      <c r="B2" s="663" t="s">
        <v>21</v>
      </c>
      <c r="C2" s="663"/>
      <c r="D2" s="663"/>
      <c r="E2" s="663"/>
      <c r="F2" s="663"/>
      <c r="G2" s="663"/>
      <c r="H2" s="665" t="s">
        <v>567</v>
      </c>
      <c r="I2" s="666"/>
      <c r="J2" s="666"/>
      <c r="K2" s="664" t="s">
        <v>566</v>
      </c>
      <c r="L2" s="5"/>
      <c r="M2" s="5"/>
    </row>
    <row r="3" spans="1:13" customFormat="1" ht="67.5" customHeight="1" thickBot="1" x14ac:dyDescent="0.3">
      <c r="A3" s="593"/>
      <c r="B3" s="423" t="s">
        <v>22</v>
      </c>
      <c r="C3" s="423" t="s">
        <v>23</v>
      </c>
      <c r="D3" s="423" t="s">
        <v>24</v>
      </c>
      <c r="E3" s="424" t="s">
        <v>25</v>
      </c>
      <c r="F3" s="423" t="s">
        <v>26</v>
      </c>
      <c r="G3" s="423" t="s">
        <v>54</v>
      </c>
      <c r="H3" s="423" t="s">
        <v>564</v>
      </c>
      <c r="I3" s="424" t="s">
        <v>486</v>
      </c>
      <c r="J3" s="423" t="s">
        <v>565</v>
      </c>
      <c r="K3" s="664"/>
      <c r="L3" s="5"/>
      <c r="M3" s="5"/>
    </row>
    <row r="4" spans="1:13" customFormat="1" ht="15" customHeight="1" x14ac:dyDescent="0.25">
      <c r="A4" s="159" t="s">
        <v>508</v>
      </c>
      <c r="B4" s="425">
        <v>0.41599999999999998</v>
      </c>
      <c r="C4" s="426">
        <v>2.3359999999999999</v>
      </c>
      <c r="D4" s="426">
        <v>3.504</v>
      </c>
      <c r="E4" s="426">
        <v>1.496</v>
      </c>
      <c r="F4" s="426"/>
      <c r="G4" s="426"/>
      <c r="H4" s="426"/>
      <c r="I4" s="426">
        <v>0.70899999999999996</v>
      </c>
      <c r="J4" s="426"/>
      <c r="K4" s="427"/>
      <c r="L4" s="6"/>
      <c r="M4" s="6"/>
    </row>
    <row r="5" spans="1:13" customFormat="1" ht="15" customHeight="1" x14ac:dyDescent="0.25">
      <c r="A5" s="187" t="s">
        <v>423</v>
      </c>
      <c r="B5" s="428"/>
      <c r="C5" s="429"/>
      <c r="D5" s="429"/>
      <c r="E5" s="429"/>
      <c r="F5" s="429"/>
      <c r="G5" s="429"/>
      <c r="H5" s="429"/>
      <c r="I5" s="429"/>
      <c r="J5" s="429"/>
      <c r="K5" s="430"/>
      <c r="L5" s="6"/>
      <c r="M5" s="6"/>
    </row>
    <row r="6" spans="1:13" customFormat="1" ht="15" customHeight="1" x14ac:dyDescent="0.25">
      <c r="A6" s="187" t="s">
        <v>424</v>
      </c>
      <c r="B6" s="428"/>
      <c r="C6" s="429"/>
      <c r="D6" s="429"/>
      <c r="E6" s="429"/>
      <c r="F6" s="429"/>
      <c r="G6" s="429"/>
      <c r="H6" s="429"/>
      <c r="I6" s="429"/>
      <c r="J6" s="429"/>
      <c r="K6" s="430"/>
      <c r="L6" s="6"/>
      <c r="M6" s="6"/>
    </row>
    <row r="7" spans="1:13" customFormat="1" ht="15" customHeight="1" x14ac:dyDescent="0.25">
      <c r="A7" s="187" t="s">
        <v>420</v>
      </c>
      <c r="B7" s="428"/>
      <c r="C7" s="429"/>
      <c r="D7" s="429"/>
      <c r="E7" s="429"/>
      <c r="F7" s="429"/>
      <c r="G7" s="429"/>
      <c r="H7" s="429"/>
      <c r="I7" s="429"/>
      <c r="J7" s="429"/>
      <c r="K7" s="430"/>
      <c r="L7" s="6"/>
      <c r="M7" s="6"/>
    </row>
    <row r="8" spans="1:13" customFormat="1" ht="15" customHeight="1" x14ac:dyDescent="0.25">
      <c r="A8" s="187" t="s">
        <v>421</v>
      </c>
      <c r="B8" s="428">
        <v>0.41599999999999998</v>
      </c>
      <c r="C8" s="429">
        <v>0.33500000000000002</v>
      </c>
      <c r="D8" s="429">
        <v>2.504</v>
      </c>
      <c r="E8" s="429">
        <v>0.496</v>
      </c>
      <c r="F8" s="429"/>
      <c r="G8" s="429"/>
      <c r="H8" s="429"/>
      <c r="I8" s="431">
        <v>0.25</v>
      </c>
      <c r="J8" s="429"/>
      <c r="K8" s="430"/>
      <c r="L8" s="6"/>
      <c r="M8" s="6"/>
    </row>
    <row r="9" spans="1:13" customFormat="1" ht="15" customHeight="1" x14ac:dyDescent="0.25">
      <c r="A9" s="187" t="s">
        <v>422</v>
      </c>
      <c r="B9" s="428"/>
      <c r="C9" s="429"/>
      <c r="D9" s="429">
        <v>1</v>
      </c>
      <c r="E9" s="429"/>
      <c r="F9" s="429"/>
      <c r="G9" s="429"/>
      <c r="H9" s="429"/>
      <c r="I9" s="429">
        <v>0.375</v>
      </c>
      <c r="J9" s="429"/>
      <c r="K9" s="430"/>
      <c r="L9" s="6"/>
      <c r="M9" s="6"/>
    </row>
    <row r="10" spans="1:13" customFormat="1" ht="15" customHeight="1" x14ac:dyDescent="0.25">
      <c r="A10" s="187" t="s">
        <v>425</v>
      </c>
      <c r="B10" s="432"/>
      <c r="C10" s="429">
        <v>2.0009999999999999</v>
      </c>
      <c r="D10" s="429"/>
      <c r="E10" s="429">
        <v>1</v>
      </c>
      <c r="F10" s="429"/>
      <c r="G10" s="429"/>
      <c r="H10" s="429"/>
      <c r="I10" s="429">
        <v>8.4000000000000005E-2</v>
      </c>
      <c r="J10" s="429"/>
      <c r="K10" s="430"/>
      <c r="L10" s="6"/>
      <c r="M10" s="6"/>
    </row>
    <row r="11" spans="1:13" customFormat="1" ht="15" customHeight="1" thickBot="1" x14ac:dyDescent="0.3">
      <c r="A11" s="433" t="s">
        <v>445</v>
      </c>
      <c r="B11" s="428">
        <v>0.25</v>
      </c>
      <c r="C11" s="429">
        <v>2.3359999999999999</v>
      </c>
      <c r="D11" s="429">
        <v>2</v>
      </c>
      <c r="E11" s="429">
        <v>1</v>
      </c>
      <c r="F11" s="429"/>
      <c r="G11" s="429"/>
      <c r="H11" s="429"/>
      <c r="I11" s="429"/>
      <c r="J11" s="429"/>
      <c r="K11" s="430"/>
      <c r="L11" s="6"/>
      <c r="M11" s="6"/>
    </row>
    <row r="12" spans="1:13" customFormat="1" ht="15" customHeight="1" x14ac:dyDescent="0.25">
      <c r="A12" s="159" t="s">
        <v>552</v>
      </c>
      <c r="B12" s="425">
        <v>2.2519999999999998</v>
      </c>
      <c r="C12" s="426">
        <v>0.748</v>
      </c>
      <c r="D12" s="426">
        <v>4.8179999999999996</v>
      </c>
      <c r="E12" s="426"/>
      <c r="F12" s="426"/>
      <c r="G12" s="426"/>
      <c r="H12" s="426">
        <v>0.83299999999999996</v>
      </c>
      <c r="I12" s="426">
        <v>1.121</v>
      </c>
      <c r="J12" s="426"/>
      <c r="K12" s="427">
        <v>0.19</v>
      </c>
      <c r="L12" s="6"/>
      <c r="M12" s="6"/>
    </row>
    <row r="13" spans="1:13" customFormat="1" ht="15" customHeight="1" x14ac:dyDescent="0.25">
      <c r="A13" s="187" t="s">
        <v>423</v>
      </c>
      <c r="B13" s="428"/>
      <c r="C13" s="429"/>
      <c r="D13" s="429"/>
      <c r="E13" s="429"/>
      <c r="F13" s="429"/>
      <c r="G13" s="429"/>
      <c r="H13" s="429"/>
      <c r="I13" s="429"/>
      <c r="J13" s="429"/>
      <c r="K13" s="430"/>
      <c r="L13" s="6"/>
      <c r="M13" s="6"/>
    </row>
    <row r="14" spans="1:13" customFormat="1" ht="15" customHeight="1" x14ac:dyDescent="0.25">
      <c r="A14" s="187" t="s">
        <v>424</v>
      </c>
      <c r="B14" s="428"/>
      <c r="C14" s="429"/>
      <c r="D14" s="429"/>
      <c r="E14" s="429"/>
      <c r="F14" s="429"/>
      <c r="G14" s="429"/>
      <c r="H14" s="429"/>
      <c r="I14" s="429">
        <v>0.5</v>
      </c>
      <c r="J14" s="429"/>
      <c r="K14" s="430"/>
      <c r="L14" s="6"/>
      <c r="M14" s="6"/>
    </row>
    <row r="15" spans="1:13" customFormat="1" ht="15" customHeight="1" x14ac:dyDescent="0.25">
      <c r="A15" s="187" t="s">
        <v>420</v>
      </c>
      <c r="B15" s="428"/>
      <c r="C15" s="429"/>
      <c r="D15" s="429"/>
      <c r="E15" s="429"/>
      <c r="F15" s="429"/>
      <c r="G15" s="429"/>
      <c r="H15" s="429"/>
      <c r="I15" s="429"/>
      <c r="J15" s="429"/>
      <c r="K15" s="430"/>
      <c r="L15" s="6"/>
      <c r="M15" s="6"/>
    </row>
    <row r="16" spans="1:13" customFormat="1" ht="15" customHeight="1" x14ac:dyDescent="0.25">
      <c r="A16" s="187" t="s">
        <v>421</v>
      </c>
      <c r="B16" s="428">
        <v>2.2519999999999998</v>
      </c>
      <c r="C16" s="429">
        <v>0.748</v>
      </c>
      <c r="D16" s="429">
        <v>3.8180000000000001</v>
      </c>
      <c r="E16" s="429"/>
      <c r="F16" s="429"/>
      <c r="G16" s="429"/>
      <c r="H16" s="429"/>
      <c r="I16" s="429"/>
      <c r="J16" s="429"/>
      <c r="K16" s="434">
        <v>0.19</v>
      </c>
      <c r="L16" s="6"/>
      <c r="M16" s="6"/>
    </row>
    <row r="17" spans="1:13" customFormat="1" ht="15" customHeight="1" x14ac:dyDescent="0.25">
      <c r="A17" s="187" t="s">
        <v>422</v>
      </c>
      <c r="B17" s="428"/>
      <c r="C17" s="429"/>
      <c r="D17" s="429"/>
      <c r="E17" s="429"/>
      <c r="F17" s="429"/>
      <c r="G17" s="429"/>
      <c r="H17" s="429"/>
      <c r="I17" s="429">
        <v>0.42699999999999999</v>
      </c>
      <c r="J17" s="429"/>
      <c r="K17" s="430"/>
      <c r="L17" s="6"/>
      <c r="M17" s="6"/>
    </row>
    <row r="18" spans="1:13" customFormat="1" ht="15" customHeight="1" x14ac:dyDescent="0.25">
      <c r="A18" s="187" t="s">
        <v>425</v>
      </c>
      <c r="B18" s="432"/>
      <c r="C18" s="429"/>
      <c r="D18" s="429">
        <v>1</v>
      </c>
      <c r="E18" s="429"/>
      <c r="F18" s="429"/>
      <c r="G18" s="429"/>
      <c r="H18" s="429">
        <v>0.83299999999999996</v>
      </c>
      <c r="I18" s="429">
        <v>0.19400000000000001</v>
      </c>
      <c r="J18" s="429"/>
      <c r="K18" s="430"/>
      <c r="L18" s="6"/>
      <c r="M18" s="6"/>
    </row>
    <row r="19" spans="1:13" customFormat="1" ht="15" customHeight="1" thickBot="1" x14ac:dyDescent="0.3">
      <c r="A19" s="433" t="s">
        <v>445</v>
      </c>
      <c r="B19" s="428">
        <v>1</v>
      </c>
      <c r="C19" s="429">
        <v>0.5</v>
      </c>
      <c r="D19" s="429">
        <v>1.8169999999999999</v>
      </c>
      <c r="E19" s="429"/>
      <c r="F19" s="429"/>
      <c r="G19" s="429"/>
      <c r="H19" s="429"/>
      <c r="I19" s="429"/>
      <c r="J19" s="429"/>
      <c r="K19" s="430">
        <v>0.15</v>
      </c>
      <c r="L19" s="6"/>
      <c r="M19" s="6"/>
    </row>
    <row r="20" spans="1:13" customFormat="1" ht="15" customHeight="1" x14ac:dyDescent="0.25">
      <c r="A20" s="159" t="s">
        <v>560</v>
      </c>
      <c r="B20" s="425">
        <v>2.0699999999999998</v>
      </c>
      <c r="C20" s="426">
        <v>3.9590000000000001</v>
      </c>
      <c r="D20" s="426">
        <v>1.3340000000000001</v>
      </c>
      <c r="E20" s="426">
        <v>0.66600000000000004</v>
      </c>
      <c r="F20" s="426">
        <v>0.02</v>
      </c>
      <c r="G20" s="426"/>
      <c r="H20" s="426"/>
      <c r="I20" s="426">
        <v>0.13</v>
      </c>
      <c r="J20" s="426"/>
      <c r="K20" s="427">
        <v>0.247</v>
      </c>
      <c r="L20" s="6"/>
      <c r="M20" s="6"/>
    </row>
    <row r="21" spans="1:13" customFormat="1" ht="15" customHeight="1" x14ac:dyDescent="0.25">
      <c r="A21" s="187" t="s">
        <v>423</v>
      </c>
      <c r="B21" s="428"/>
      <c r="C21" s="429"/>
      <c r="D21" s="429"/>
      <c r="E21" s="429"/>
      <c r="F21" s="429"/>
      <c r="G21" s="429"/>
      <c r="H21" s="429"/>
      <c r="I21" s="429"/>
      <c r="J21" s="429"/>
      <c r="K21" s="430"/>
      <c r="L21" s="6"/>
      <c r="M21" s="6"/>
    </row>
    <row r="22" spans="1:13" customFormat="1" ht="15" customHeight="1" x14ac:dyDescent="0.25">
      <c r="A22" s="187" t="s">
        <v>424</v>
      </c>
      <c r="B22" s="428"/>
      <c r="C22" s="429"/>
      <c r="D22" s="429"/>
      <c r="E22" s="429"/>
      <c r="F22" s="429"/>
      <c r="G22" s="429"/>
      <c r="H22" s="429"/>
      <c r="I22" s="429"/>
      <c r="J22" s="429"/>
      <c r="K22" s="430"/>
      <c r="L22" s="6"/>
      <c r="M22" s="6"/>
    </row>
    <row r="23" spans="1:13" customFormat="1" ht="15" customHeight="1" x14ac:dyDescent="0.25">
      <c r="A23" s="187" t="s">
        <v>420</v>
      </c>
      <c r="B23" s="428"/>
      <c r="C23" s="429"/>
      <c r="D23" s="429"/>
      <c r="E23" s="429"/>
      <c r="F23" s="429"/>
      <c r="G23" s="429"/>
      <c r="H23" s="429"/>
      <c r="I23" s="429"/>
      <c r="J23" s="429"/>
      <c r="K23" s="430"/>
      <c r="L23" s="6"/>
      <c r="M23" s="6"/>
    </row>
    <row r="24" spans="1:13" customFormat="1" ht="15" customHeight="1" x14ac:dyDescent="0.25">
      <c r="A24" s="187" t="s">
        <v>421</v>
      </c>
      <c r="B24" s="428">
        <v>2.0699999999999998</v>
      </c>
      <c r="C24" s="429">
        <v>3.9590000000000001</v>
      </c>
      <c r="D24" s="429">
        <v>1.3340000000000001</v>
      </c>
      <c r="E24" s="429">
        <v>0.66600000000000004</v>
      </c>
      <c r="F24" s="429"/>
      <c r="G24" s="429"/>
      <c r="H24" s="429"/>
      <c r="I24" s="431">
        <v>0.13</v>
      </c>
      <c r="J24" s="429"/>
      <c r="K24" s="430">
        <v>0.247</v>
      </c>
      <c r="L24" s="6"/>
      <c r="M24" s="6"/>
    </row>
    <row r="25" spans="1:13" customFormat="1" ht="15" customHeight="1" x14ac:dyDescent="0.25">
      <c r="A25" s="187" t="s">
        <v>422</v>
      </c>
      <c r="B25" s="428"/>
      <c r="C25" s="429"/>
      <c r="D25" s="429"/>
      <c r="E25" s="429"/>
      <c r="F25" s="429"/>
      <c r="G25" s="429"/>
      <c r="H25" s="429"/>
      <c r="I25" s="431"/>
      <c r="J25" s="429"/>
      <c r="K25" s="430"/>
      <c r="L25" s="6"/>
      <c r="M25" s="6"/>
    </row>
    <row r="26" spans="1:13" customFormat="1" ht="15" customHeight="1" x14ac:dyDescent="0.25">
      <c r="A26" s="187" t="s">
        <v>425</v>
      </c>
      <c r="B26" s="432"/>
      <c r="C26" s="429"/>
      <c r="D26" s="429"/>
      <c r="E26" s="429"/>
      <c r="F26" s="431">
        <v>0.02</v>
      </c>
      <c r="G26" s="429"/>
      <c r="H26" s="429"/>
      <c r="I26" s="431"/>
      <c r="J26" s="429"/>
      <c r="K26" s="430"/>
      <c r="L26" s="6"/>
      <c r="M26" s="6"/>
    </row>
    <row r="27" spans="1:13" customFormat="1" ht="15" customHeight="1" thickBot="1" x14ac:dyDescent="0.3">
      <c r="A27" s="433" t="s">
        <v>445</v>
      </c>
      <c r="B27" s="428"/>
      <c r="C27" s="429">
        <v>1.7090000000000001</v>
      </c>
      <c r="D27" s="429">
        <v>0.33400000000000002</v>
      </c>
      <c r="E27" s="429">
        <v>0.66600000000000004</v>
      </c>
      <c r="F27" s="429"/>
      <c r="G27" s="429"/>
      <c r="H27" s="429"/>
      <c r="I27" s="431">
        <v>0.13</v>
      </c>
      <c r="J27" s="429"/>
      <c r="K27" s="430">
        <v>0.247</v>
      </c>
      <c r="L27" s="6"/>
      <c r="M27" s="6"/>
    </row>
    <row r="28" spans="1:13" customFormat="1" ht="15" customHeight="1" x14ac:dyDescent="0.25">
      <c r="A28" s="159" t="s">
        <v>554</v>
      </c>
      <c r="B28" s="425"/>
      <c r="C28" s="426">
        <v>1.02</v>
      </c>
      <c r="D28" s="426">
        <v>1</v>
      </c>
      <c r="E28" s="426"/>
      <c r="F28" s="426"/>
      <c r="G28" s="426"/>
      <c r="H28" s="426">
        <v>1</v>
      </c>
      <c r="I28" s="426">
        <v>0.83</v>
      </c>
      <c r="J28" s="426">
        <v>1.6339999999999999</v>
      </c>
      <c r="K28" s="427">
        <v>1.82</v>
      </c>
      <c r="L28" s="6"/>
      <c r="M28" s="6"/>
    </row>
    <row r="29" spans="1:13" customFormat="1" ht="15" customHeight="1" x14ac:dyDescent="0.25">
      <c r="A29" s="187" t="s">
        <v>423</v>
      </c>
      <c r="B29" s="428"/>
      <c r="C29" s="429"/>
      <c r="D29" s="429"/>
      <c r="E29" s="429"/>
      <c r="F29" s="429"/>
      <c r="G29" s="429"/>
      <c r="H29" s="429"/>
      <c r="I29" s="429"/>
      <c r="J29" s="429"/>
      <c r="K29" s="430"/>
      <c r="L29" s="6"/>
      <c r="M29" s="6"/>
    </row>
    <row r="30" spans="1:13" customFormat="1" ht="15" customHeight="1" x14ac:dyDescent="0.25">
      <c r="A30" s="187" t="s">
        <v>424</v>
      </c>
      <c r="B30" s="428"/>
      <c r="C30" s="429"/>
      <c r="D30" s="429"/>
      <c r="E30" s="429"/>
      <c r="F30" s="429"/>
      <c r="G30" s="429"/>
      <c r="H30" s="429"/>
      <c r="I30" s="429"/>
      <c r="J30" s="429"/>
      <c r="K30" s="430"/>
      <c r="L30" s="6"/>
      <c r="M30" s="6"/>
    </row>
    <row r="31" spans="1:13" customFormat="1" ht="15" customHeight="1" x14ac:dyDescent="0.25">
      <c r="A31" s="187" t="s">
        <v>420</v>
      </c>
      <c r="B31" s="428"/>
      <c r="C31" s="429"/>
      <c r="D31" s="429"/>
      <c r="E31" s="429"/>
      <c r="F31" s="429"/>
      <c r="G31" s="429"/>
      <c r="H31" s="429"/>
      <c r="I31" s="429"/>
      <c r="J31" s="429"/>
      <c r="K31" s="430"/>
      <c r="L31" s="6"/>
      <c r="M31" s="6"/>
    </row>
    <row r="32" spans="1:13" customFormat="1" ht="15" customHeight="1" x14ac:dyDescent="0.25">
      <c r="A32" s="187" t="s">
        <v>421</v>
      </c>
      <c r="B32" s="428"/>
      <c r="C32" s="431">
        <v>1.02</v>
      </c>
      <c r="D32" s="429">
        <v>1</v>
      </c>
      <c r="E32" s="429"/>
      <c r="F32" s="429"/>
      <c r="G32" s="429"/>
      <c r="H32" s="429"/>
      <c r="I32" s="431">
        <v>0.83</v>
      </c>
      <c r="J32" s="429">
        <v>1.232</v>
      </c>
      <c r="K32" s="434">
        <v>1.02</v>
      </c>
      <c r="L32" s="6"/>
      <c r="M32" s="6"/>
    </row>
    <row r="33" spans="1:13" customFormat="1" ht="15" customHeight="1" x14ac:dyDescent="0.25">
      <c r="A33" s="187" t="s">
        <v>422</v>
      </c>
      <c r="B33" s="428"/>
      <c r="C33" s="429"/>
      <c r="D33" s="429"/>
      <c r="E33" s="429"/>
      <c r="F33" s="429"/>
      <c r="G33" s="429"/>
      <c r="H33" s="429"/>
      <c r="I33" s="429"/>
      <c r="J33" s="429"/>
      <c r="K33" s="430">
        <v>0.8</v>
      </c>
      <c r="L33" s="6"/>
      <c r="M33" s="6"/>
    </row>
    <row r="34" spans="1:13" customFormat="1" ht="15" customHeight="1" x14ac:dyDescent="0.25">
      <c r="A34" s="187" t="s">
        <v>425</v>
      </c>
      <c r="B34" s="432"/>
      <c r="C34" s="429"/>
      <c r="D34" s="429"/>
      <c r="E34" s="429"/>
      <c r="F34" s="429"/>
      <c r="G34" s="429"/>
      <c r="H34" s="429">
        <v>1</v>
      </c>
      <c r="I34" s="429"/>
      <c r="J34" s="429">
        <v>0.40200000000000002</v>
      </c>
      <c r="K34" s="430"/>
      <c r="L34" s="6"/>
      <c r="M34" s="6"/>
    </row>
    <row r="35" spans="1:13" customFormat="1" ht="15" customHeight="1" thickBot="1" x14ac:dyDescent="0.3">
      <c r="A35" s="433" t="s">
        <v>445</v>
      </c>
      <c r="B35" s="428"/>
      <c r="C35" s="431">
        <v>0.02</v>
      </c>
      <c r="D35" s="429"/>
      <c r="E35" s="429"/>
      <c r="F35" s="429"/>
      <c r="G35" s="429"/>
      <c r="H35" s="429"/>
      <c r="I35" s="431">
        <v>0.83</v>
      </c>
      <c r="J35" s="429">
        <v>0.23200000000000001</v>
      </c>
      <c r="K35" s="434">
        <v>1.01</v>
      </c>
      <c r="L35" s="6"/>
      <c r="M35" s="6"/>
    </row>
    <row r="36" spans="1:13" customFormat="1" ht="15" customHeight="1" x14ac:dyDescent="0.25">
      <c r="A36" s="159" t="s">
        <v>555</v>
      </c>
      <c r="B36" s="425">
        <v>4.077</v>
      </c>
      <c r="C36" s="426">
        <v>4.6319999999999997</v>
      </c>
      <c r="D36" s="426">
        <v>5.0389999999999997</v>
      </c>
      <c r="E36" s="426"/>
      <c r="F36" s="426">
        <v>1.2749999999999999</v>
      </c>
      <c r="G36" s="426"/>
      <c r="H36" s="426"/>
      <c r="I36" s="426"/>
      <c r="J36" s="426"/>
      <c r="K36" s="427"/>
      <c r="L36" s="6"/>
      <c r="M36" s="6"/>
    </row>
    <row r="37" spans="1:13" customFormat="1" ht="15" customHeight="1" x14ac:dyDescent="0.25">
      <c r="A37" s="187" t="s">
        <v>423</v>
      </c>
      <c r="B37" s="428">
        <v>1</v>
      </c>
      <c r="C37" s="429"/>
      <c r="D37" s="429"/>
      <c r="E37" s="429"/>
      <c r="F37" s="429"/>
      <c r="G37" s="429"/>
      <c r="H37" s="429"/>
      <c r="I37" s="429"/>
      <c r="J37" s="429"/>
      <c r="K37" s="430"/>
      <c r="L37" s="6"/>
      <c r="M37" s="6"/>
    </row>
    <row r="38" spans="1:13" customFormat="1" ht="15" customHeight="1" x14ac:dyDescent="0.25">
      <c r="A38" s="187" t="s">
        <v>424</v>
      </c>
      <c r="B38" s="428"/>
      <c r="C38" s="429"/>
      <c r="D38" s="429"/>
      <c r="E38" s="429"/>
      <c r="F38" s="429"/>
      <c r="G38" s="429"/>
      <c r="H38" s="429"/>
      <c r="I38" s="429"/>
      <c r="J38" s="429"/>
      <c r="K38" s="430"/>
      <c r="L38" s="6"/>
      <c r="M38" s="6"/>
    </row>
    <row r="39" spans="1:13" customFormat="1" ht="15" customHeight="1" x14ac:dyDescent="0.25">
      <c r="A39" s="187" t="s">
        <v>420</v>
      </c>
      <c r="B39" s="428"/>
      <c r="C39" s="429"/>
      <c r="D39" s="429"/>
      <c r="E39" s="429"/>
      <c r="F39" s="429"/>
      <c r="G39" s="429"/>
      <c r="H39" s="429"/>
      <c r="I39" s="429"/>
      <c r="J39" s="429"/>
      <c r="K39" s="430"/>
      <c r="L39" s="6"/>
      <c r="M39" s="6"/>
    </row>
    <row r="40" spans="1:13" customFormat="1" ht="15" customHeight="1" x14ac:dyDescent="0.25">
      <c r="A40" s="187" t="s">
        <v>421</v>
      </c>
      <c r="B40" s="428">
        <v>3.077</v>
      </c>
      <c r="C40" s="429">
        <v>4.6319999999999997</v>
      </c>
      <c r="D40" s="429">
        <v>3.1240000000000001</v>
      </c>
      <c r="E40" s="429"/>
      <c r="F40" s="429"/>
      <c r="G40" s="429"/>
      <c r="H40" s="429"/>
      <c r="I40" s="429"/>
      <c r="J40" s="429"/>
      <c r="K40" s="430"/>
      <c r="L40" s="6"/>
      <c r="M40" s="6"/>
    </row>
    <row r="41" spans="1:13" customFormat="1" ht="15" customHeight="1" x14ac:dyDescent="0.25">
      <c r="A41" s="187" t="s">
        <v>422</v>
      </c>
      <c r="B41" s="428"/>
      <c r="C41" s="429"/>
      <c r="D41" s="429"/>
      <c r="E41" s="429"/>
      <c r="F41" s="429"/>
      <c r="G41" s="429"/>
      <c r="H41" s="429"/>
      <c r="I41" s="429"/>
      <c r="J41" s="429"/>
      <c r="K41" s="430"/>
      <c r="L41" s="6"/>
      <c r="M41" s="6"/>
    </row>
    <row r="42" spans="1:13" customFormat="1" ht="15" customHeight="1" x14ac:dyDescent="0.25">
      <c r="A42" s="187" t="s">
        <v>425</v>
      </c>
      <c r="B42" s="432"/>
      <c r="C42" s="429"/>
      <c r="D42" s="429">
        <v>1.915</v>
      </c>
      <c r="E42" s="429"/>
      <c r="F42" s="429">
        <v>1.2749999999999999</v>
      </c>
      <c r="G42" s="429"/>
      <c r="H42" s="429"/>
      <c r="I42" s="429"/>
      <c r="J42" s="429"/>
      <c r="K42" s="430"/>
      <c r="L42" s="6"/>
      <c r="M42" s="6"/>
    </row>
    <row r="43" spans="1:13" customFormat="1" ht="15" customHeight="1" thickBot="1" x14ac:dyDescent="0.3">
      <c r="A43" s="433" t="s">
        <v>445</v>
      </c>
      <c r="B43" s="428">
        <v>0.53700000000000003</v>
      </c>
      <c r="C43" s="429">
        <v>4.6319999999999997</v>
      </c>
      <c r="D43" s="429">
        <v>3.1240000000000001</v>
      </c>
      <c r="E43" s="429"/>
      <c r="F43" s="429">
        <v>0.27500000000000002</v>
      </c>
      <c r="G43" s="429"/>
      <c r="H43" s="429"/>
      <c r="I43" s="429"/>
      <c r="J43" s="429"/>
      <c r="K43" s="430"/>
      <c r="L43" s="6"/>
      <c r="M43" s="6"/>
    </row>
    <row r="44" spans="1:13" customFormat="1" ht="15" customHeight="1" x14ac:dyDescent="0.25">
      <c r="A44" s="159" t="s">
        <v>556</v>
      </c>
      <c r="B44" s="425">
        <v>0.5</v>
      </c>
      <c r="C44" s="426">
        <v>0.53</v>
      </c>
      <c r="D44" s="426">
        <v>1.9</v>
      </c>
      <c r="E44" s="426"/>
      <c r="F44" s="426"/>
      <c r="G44" s="426"/>
      <c r="H44" s="426"/>
      <c r="I44" s="426"/>
      <c r="J44" s="426"/>
      <c r="K44" s="427">
        <v>1.3</v>
      </c>
      <c r="L44" s="6"/>
      <c r="M44" s="6"/>
    </row>
    <row r="45" spans="1:13" customFormat="1" ht="15" customHeight="1" x14ac:dyDescent="0.25">
      <c r="A45" s="187" t="s">
        <v>423</v>
      </c>
      <c r="B45" s="428"/>
      <c r="C45" s="429"/>
      <c r="D45" s="429"/>
      <c r="E45" s="429"/>
      <c r="F45" s="429"/>
      <c r="G45" s="429"/>
      <c r="H45" s="429"/>
      <c r="I45" s="429"/>
      <c r="J45" s="429"/>
      <c r="K45" s="430"/>
      <c r="L45" s="6"/>
      <c r="M45" s="6"/>
    </row>
    <row r="46" spans="1:13" customFormat="1" ht="15" customHeight="1" x14ac:dyDescent="0.25">
      <c r="A46" s="187" t="s">
        <v>424</v>
      </c>
      <c r="B46" s="428"/>
      <c r="C46" s="429"/>
      <c r="D46" s="429"/>
      <c r="E46" s="429"/>
      <c r="F46" s="429"/>
      <c r="G46" s="429"/>
      <c r="H46" s="429"/>
      <c r="I46" s="429"/>
      <c r="J46" s="429"/>
      <c r="K46" s="430"/>
      <c r="L46" s="6"/>
      <c r="M46" s="6"/>
    </row>
    <row r="47" spans="1:13" customFormat="1" ht="15" customHeight="1" x14ac:dyDescent="0.25">
      <c r="A47" s="187" t="s">
        <v>420</v>
      </c>
      <c r="B47" s="428"/>
      <c r="C47" s="429"/>
      <c r="D47" s="429"/>
      <c r="E47" s="429"/>
      <c r="F47" s="429"/>
      <c r="G47" s="429"/>
      <c r="H47" s="429"/>
      <c r="I47" s="429"/>
      <c r="J47" s="429"/>
      <c r="K47" s="430"/>
      <c r="L47" s="6"/>
      <c r="M47" s="6"/>
    </row>
    <row r="48" spans="1:13" customFormat="1" ht="15" customHeight="1" x14ac:dyDescent="0.25">
      <c r="A48" s="187" t="s">
        <v>421</v>
      </c>
      <c r="B48" s="428">
        <v>0.5</v>
      </c>
      <c r="C48" s="431">
        <v>0.53</v>
      </c>
      <c r="D48" s="429">
        <v>1.9</v>
      </c>
      <c r="E48" s="429"/>
      <c r="F48" s="429"/>
      <c r="G48" s="429"/>
      <c r="H48" s="429"/>
      <c r="I48" s="429"/>
      <c r="J48" s="429"/>
      <c r="K48" s="430">
        <v>1.3</v>
      </c>
      <c r="L48" s="6"/>
      <c r="M48" s="6"/>
    </row>
    <row r="49" spans="1:13" customFormat="1" ht="15" customHeight="1" x14ac:dyDescent="0.25">
      <c r="A49" s="187" t="s">
        <v>422</v>
      </c>
      <c r="B49" s="428"/>
      <c r="C49" s="429"/>
      <c r="D49" s="429"/>
      <c r="E49" s="429"/>
      <c r="F49" s="429"/>
      <c r="G49" s="429"/>
      <c r="H49" s="429"/>
      <c r="I49" s="429"/>
      <c r="J49" s="429"/>
      <c r="K49" s="430"/>
      <c r="L49" s="6"/>
      <c r="M49" s="6"/>
    </row>
    <row r="50" spans="1:13" customFormat="1" ht="15" customHeight="1" x14ac:dyDescent="0.25">
      <c r="A50" s="187" t="s">
        <v>425</v>
      </c>
      <c r="B50" s="432"/>
      <c r="C50" s="429"/>
      <c r="D50" s="429"/>
      <c r="E50" s="429"/>
      <c r="F50" s="429"/>
      <c r="G50" s="429"/>
      <c r="H50" s="429"/>
      <c r="I50" s="429"/>
      <c r="J50" s="429"/>
      <c r="K50" s="430"/>
      <c r="L50" s="6"/>
      <c r="M50" s="6"/>
    </row>
    <row r="51" spans="1:13" customFormat="1" ht="15" customHeight="1" thickBot="1" x14ac:dyDescent="0.3">
      <c r="A51" s="433" t="s">
        <v>445</v>
      </c>
      <c r="B51" s="428"/>
      <c r="C51" s="431">
        <v>0.03</v>
      </c>
      <c r="D51" s="429">
        <v>1</v>
      </c>
      <c r="E51" s="429"/>
      <c r="F51" s="429"/>
      <c r="G51" s="429"/>
      <c r="H51" s="429"/>
      <c r="I51" s="429"/>
      <c r="J51" s="429"/>
      <c r="K51" s="430">
        <v>1</v>
      </c>
      <c r="L51" s="6"/>
      <c r="M51" s="6"/>
    </row>
    <row r="52" spans="1:13" customFormat="1" ht="15" customHeight="1" x14ac:dyDescent="0.25">
      <c r="A52" s="159" t="s">
        <v>506</v>
      </c>
      <c r="B52" s="425"/>
      <c r="C52" s="426"/>
      <c r="D52" s="426">
        <v>7.3140000000000001</v>
      </c>
      <c r="E52" s="426"/>
      <c r="F52" s="426"/>
      <c r="G52" s="426"/>
      <c r="H52" s="426">
        <v>7.8019999999999996</v>
      </c>
      <c r="I52" s="426">
        <v>6.9009999999999998</v>
      </c>
      <c r="J52" s="426">
        <v>0.43</v>
      </c>
      <c r="K52" s="427">
        <v>1.887</v>
      </c>
      <c r="L52" s="6"/>
      <c r="M52" s="6"/>
    </row>
    <row r="53" spans="1:13" customFormat="1" ht="15" customHeight="1" x14ac:dyDescent="0.25">
      <c r="A53" s="187" t="s">
        <v>423</v>
      </c>
      <c r="B53" s="428"/>
      <c r="C53" s="429"/>
      <c r="D53" s="429"/>
      <c r="E53" s="429"/>
      <c r="F53" s="429"/>
      <c r="G53" s="429"/>
      <c r="H53" s="429"/>
      <c r="I53" s="429"/>
      <c r="J53" s="429"/>
      <c r="K53" s="430"/>
      <c r="L53" s="6"/>
      <c r="M53" s="6"/>
    </row>
    <row r="54" spans="1:13" customFormat="1" ht="15" customHeight="1" x14ac:dyDescent="0.25">
      <c r="A54" s="187" t="s">
        <v>424</v>
      </c>
      <c r="B54" s="428"/>
      <c r="C54" s="429"/>
      <c r="D54" s="429"/>
      <c r="E54" s="429"/>
      <c r="F54" s="429"/>
      <c r="G54" s="429"/>
      <c r="H54" s="429"/>
      <c r="I54" s="429"/>
      <c r="J54" s="429"/>
      <c r="K54" s="430"/>
      <c r="L54" s="6"/>
      <c r="M54" s="6"/>
    </row>
    <row r="55" spans="1:13" customFormat="1" ht="15" customHeight="1" x14ac:dyDescent="0.25">
      <c r="A55" s="187" t="s">
        <v>420</v>
      </c>
      <c r="B55" s="428"/>
      <c r="C55" s="429"/>
      <c r="D55" s="429"/>
      <c r="E55" s="429"/>
      <c r="F55" s="429"/>
      <c r="G55" s="429"/>
      <c r="H55" s="429"/>
      <c r="I55" s="429"/>
      <c r="J55" s="429"/>
      <c r="K55" s="430"/>
      <c r="L55" s="6"/>
      <c r="M55" s="6"/>
    </row>
    <row r="56" spans="1:13" customFormat="1" ht="15" customHeight="1" x14ac:dyDescent="0.25">
      <c r="A56" s="187" t="s">
        <v>421</v>
      </c>
      <c r="B56" s="428"/>
      <c r="C56" s="429"/>
      <c r="D56" s="429">
        <v>2.42</v>
      </c>
      <c r="E56" s="429"/>
      <c r="F56" s="429"/>
      <c r="G56" s="429"/>
      <c r="H56" s="429"/>
      <c r="I56" s="429">
        <v>8.5000000000000006E-2</v>
      </c>
      <c r="J56" s="429"/>
      <c r="K56" s="430">
        <v>1.7869999999999999</v>
      </c>
      <c r="L56" s="6"/>
      <c r="M56" s="6"/>
    </row>
    <row r="57" spans="1:13" customFormat="1" ht="15" customHeight="1" x14ac:dyDescent="0.25">
      <c r="A57" s="187" t="s">
        <v>422</v>
      </c>
      <c r="B57" s="428"/>
      <c r="C57" s="429"/>
      <c r="D57" s="429">
        <v>0.88</v>
      </c>
      <c r="E57" s="429"/>
      <c r="F57" s="429"/>
      <c r="G57" s="429"/>
      <c r="H57" s="429"/>
      <c r="I57" s="429">
        <v>3.0009999999999999</v>
      </c>
      <c r="J57" s="429"/>
      <c r="K57" s="430"/>
      <c r="L57" s="6"/>
      <c r="M57" s="6"/>
    </row>
    <row r="58" spans="1:13" customFormat="1" ht="15" customHeight="1" x14ac:dyDescent="0.25">
      <c r="A58" s="187" t="s">
        <v>425</v>
      </c>
      <c r="B58" s="432"/>
      <c r="C58" s="429"/>
      <c r="D58" s="429">
        <v>4.0140000000000002</v>
      </c>
      <c r="E58" s="429"/>
      <c r="F58" s="429"/>
      <c r="G58" s="429"/>
      <c r="H58" s="429">
        <v>7.8019999999999996</v>
      </c>
      <c r="I58" s="429">
        <v>3.8149999999999999</v>
      </c>
      <c r="J58" s="429">
        <v>0.43</v>
      </c>
      <c r="K58" s="430">
        <v>0.1</v>
      </c>
      <c r="L58" s="6"/>
      <c r="M58" s="6"/>
    </row>
    <row r="59" spans="1:13" customFormat="1" ht="15" customHeight="1" thickBot="1" x14ac:dyDescent="0.3">
      <c r="A59" s="187" t="s">
        <v>445</v>
      </c>
      <c r="B59" s="428"/>
      <c r="C59" s="429"/>
      <c r="D59" s="429">
        <v>3.0550000000000002</v>
      </c>
      <c r="E59" s="429"/>
      <c r="F59" s="429"/>
      <c r="G59" s="429"/>
      <c r="H59" s="429">
        <v>2.8039999999999998</v>
      </c>
      <c r="I59" s="429">
        <v>3.1859999999999999</v>
      </c>
      <c r="J59" s="429">
        <v>0.1</v>
      </c>
      <c r="K59" s="434">
        <v>1.2749999999999999</v>
      </c>
      <c r="L59" s="6"/>
      <c r="M59" s="6"/>
    </row>
    <row r="60" spans="1:13" customFormat="1" ht="15" customHeight="1" x14ac:dyDescent="0.25">
      <c r="A60" s="248" t="s">
        <v>87</v>
      </c>
      <c r="B60" s="435"/>
      <c r="C60" s="426"/>
      <c r="D60" s="426"/>
      <c r="E60" s="426"/>
      <c r="F60" s="426"/>
      <c r="G60" s="426"/>
      <c r="H60" s="426">
        <v>1</v>
      </c>
      <c r="I60" s="426"/>
      <c r="J60" s="426"/>
      <c r="K60" s="427">
        <v>1.7</v>
      </c>
      <c r="L60" s="6"/>
      <c r="M60" s="6"/>
    </row>
    <row r="61" spans="1:13" customFormat="1" ht="15" customHeight="1" x14ac:dyDescent="0.25">
      <c r="A61" s="187" t="s">
        <v>423</v>
      </c>
      <c r="B61" s="428"/>
      <c r="C61" s="429"/>
      <c r="D61" s="429"/>
      <c r="E61" s="429"/>
      <c r="F61" s="429"/>
      <c r="G61" s="429"/>
      <c r="H61" s="429"/>
      <c r="I61" s="429"/>
      <c r="J61" s="429"/>
      <c r="K61" s="430"/>
      <c r="L61" s="6"/>
      <c r="M61" s="6"/>
    </row>
    <row r="62" spans="1:13" customFormat="1" ht="15" customHeight="1" x14ac:dyDescent="0.25">
      <c r="A62" s="187" t="s">
        <v>424</v>
      </c>
      <c r="B62" s="428"/>
      <c r="C62" s="429"/>
      <c r="D62" s="429"/>
      <c r="E62" s="429"/>
      <c r="F62" s="429"/>
      <c r="G62" s="429"/>
      <c r="H62" s="429"/>
      <c r="I62" s="429"/>
      <c r="J62" s="429"/>
      <c r="K62" s="434"/>
      <c r="L62" s="6"/>
      <c r="M62" s="6"/>
    </row>
    <row r="63" spans="1:13" customFormat="1" ht="15" customHeight="1" x14ac:dyDescent="0.25">
      <c r="A63" s="187" t="s">
        <v>420</v>
      </c>
      <c r="B63" s="428"/>
      <c r="C63" s="429"/>
      <c r="D63" s="429"/>
      <c r="E63" s="429"/>
      <c r="F63" s="429"/>
      <c r="G63" s="429"/>
      <c r="H63" s="429"/>
      <c r="I63" s="429"/>
      <c r="J63" s="429"/>
      <c r="K63" s="434"/>
      <c r="L63" s="6"/>
      <c r="M63" s="6"/>
    </row>
    <row r="64" spans="1:13" customFormat="1" ht="15" customHeight="1" x14ac:dyDescent="0.25">
      <c r="A64" s="187" t="s">
        <v>421</v>
      </c>
      <c r="B64" s="428"/>
      <c r="C64" s="429"/>
      <c r="D64" s="429"/>
      <c r="E64" s="429"/>
      <c r="F64" s="429"/>
      <c r="G64" s="429"/>
      <c r="H64" s="429"/>
      <c r="I64" s="429"/>
      <c r="J64" s="429"/>
      <c r="K64" s="434">
        <v>1.27</v>
      </c>
      <c r="L64" s="6"/>
      <c r="M64" s="6"/>
    </row>
    <row r="65" spans="1:13" customFormat="1" ht="15" customHeight="1" x14ac:dyDescent="0.25">
      <c r="A65" s="187" t="s">
        <v>422</v>
      </c>
      <c r="B65" s="428"/>
      <c r="C65" s="429"/>
      <c r="D65" s="429"/>
      <c r="E65" s="429"/>
      <c r="F65" s="429"/>
      <c r="G65" s="429"/>
      <c r="H65" s="429"/>
      <c r="I65" s="429"/>
      <c r="J65" s="429"/>
      <c r="K65" s="434"/>
      <c r="L65" s="6"/>
      <c r="M65" s="6"/>
    </row>
    <row r="66" spans="1:13" customFormat="1" ht="15" customHeight="1" x14ac:dyDescent="0.25">
      <c r="A66" s="187" t="s">
        <v>425</v>
      </c>
      <c r="B66" s="432"/>
      <c r="C66" s="429"/>
      <c r="D66" s="429"/>
      <c r="E66" s="429"/>
      <c r="F66" s="429"/>
      <c r="G66" s="429"/>
      <c r="H66" s="429">
        <v>1</v>
      </c>
      <c r="I66" s="429"/>
      <c r="J66" s="429"/>
      <c r="K66" s="434">
        <v>0.43</v>
      </c>
      <c r="L66" s="6"/>
      <c r="M66" s="6"/>
    </row>
    <row r="67" spans="1:13" customFormat="1" ht="15" customHeight="1" thickBot="1" x14ac:dyDescent="0.3">
      <c r="A67" s="187" t="s">
        <v>445</v>
      </c>
      <c r="B67" s="428"/>
      <c r="C67" s="429"/>
      <c r="D67" s="429"/>
      <c r="E67" s="429"/>
      <c r="F67" s="429"/>
      <c r="G67" s="429"/>
      <c r="H67" s="429"/>
      <c r="I67" s="429"/>
      <c r="J67" s="429"/>
      <c r="K67" s="434">
        <v>0.08</v>
      </c>
      <c r="L67" s="6"/>
      <c r="M67" s="6"/>
    </row>
    <row r="68" spans="1:13" customFormat="1" ht="15" customHeight="1" x14ac:dyDescent="0.25">
      <c r="A68" s="286" t="s">
        <v>559</v>
      </c>
      <c r="B68" s="436">
        <v>9.3149999999999995</v>
      </c>
      <c r="C68" s="437">
        <v>13.225</v>
      </c>
      <c r="D68" s="437">
        <v>24.908999999999999</v>
      </c>
      <c r="E68" s="437">
        <v>2.1619999999999999</v>
      </c>
      <c r="F68" s="437">
        <v>1.2949999999999999</v>
      </c>
      <c r="G68" s="437"/>
      <c r="H68" s="437">
        <v>10.635</v>
      </c>
      <c r="I68" s="437">
        <v>9.6910000000000007</v>
      </c>
      <c r="J68" s="437">
        <v>2.0640000000000001</v>
      </c>
      <c r="K68" s="438">
        <v>5.9240000000000004</v>
      </c>
      <c r="L68" s="1"/>
      <c r="M68" s="1"/>
    </row>
    <row r="69" spans="1:13" customFormat="1" ht="15" customHeight="1" x14ac:dyDescent="0.25">
      <c r="A69" s="187" t="s">
        <v>423</v>
      </c>
      <c r="B69" s="439">
        <v>1</v>
      </c>
      <c r="C69" s="440"/>
      <c r="D69" s="440"/>
      <c r="E69" s="440"/>
      <c r="F69" s="440"/>
      <c r="G69" s="440"/>
      <c r="H69" s="440"/>
      <c r="I69" s="440"/>
      <c r="J69" s="440"/>
      <c r="K69" s="441"/>
      <c r="L69" s="1"/>
      <c r="M69" s="1"/>
    </row>
    <row r="70" spans="1:13" customFormat="1" ht="15" customHeight="1" x14ac:dyDescent="0.25">
      <c r="A70" s="187" t="s">
        <v>424</v>
      </c>
      <c r="B70" s="439"/>
      <c r="C70" s="440"/>
      <c r="D70" s="440"/>
      <c r="E70" s="440"/>
      <c r="F70" s="440"/>
      <c r="G70" s="440"/>
      <c r="H70" s="440"/>
      <c r="I70" s="440">
        <v>0.5</v>
      </c>
      <c r="J70" s="440"/>
      <c r="K70" s="441"/>
      <c r="L70" s="1"/>
      <c r="M70" s="1"/>
    </row>
    <row r="71" spans="1:13" customFormat="1" ht="15" customHeight="1" x14ac:dyDescent="0.25">
      <c r="A71" s="187" t="s">
        <v>420</v>
      </c>
      <c r="B71" s="439"/>
      <c r="C71" s="440"/>
      <c r="D71" s="440"/>
      <c r="E71" s="440"/>
      <c r="F71" s="440"/>
      <c r="G71" s="440"/>
      <c r="H71" s="440"/>
      <c r="I71" s="440"/>
      <c r="J71" s="440"/>
      <c r="K71" s="441"/>
      <c r="L71" s="1"/>
      <c r="M71" s="1"/>
    </row>
    <row r="72" spans="1:13" customFormat="1" ht="15" customHeight="1" x14ac:dyDescent="0.25">
      <c r="A72" s="187" t="s">
        <v>421</v>
      </c>
      <c r="B72" s="439">
        <v>8.3149999999999995</v>
      </c>
      <c r="C72" s="442">
        <v>11.224</v>
      </c>
      <c r="D72" s="442">
        <v>16.100000000000001</v>
      </c>
      <c r="E72" s="442">
        <v>1.1619999999999999</v>
      </c>
      <c r="F72" s="442"/>
      <c r="G72" s="442"/>
      <c r="H72" s="442"/>
      <c r="I72" s="442">
        <v>1.2949999999999999</v>
      </c>
      <c r="J72" s="442">
        <v>1.232</v>
      </c>
      <c r="K72" s="443">
        <v>5.8140000000000001</v>
      </c>
      <c r="L72" s="1"/>
      <c r="M72" s="1"/>
    </row>
    <row r="73" spans="1:13" customFormat="1" ht="15" customHeight="1" x14ac:dyDescent="0.25">
      <c r="A73" s="187" t="s">
        <v>422</v>
      </c>
      <c r="B73" s="439"/>
      <c r="C73" s="442"/>
      <c r="D73" s="442">
        <v>1.88</v>
      </c>
      <c r="E73" s="442"/>
      <c r="F73" s="442"/>
      <c r="G73" s="442"/>
      <c r="H73" s="442"/>
      <c r="I73" s="442">
        <v>3.8029999999999999</v>
      </c>
      <c r="J73" s="442"/>
      <c r="K73" s="443">
        <v>0.8</v>
      </c>
    </row>
    <row r="74" spans="1:13" customFormat="1" ht="15" customHeight="1" x14ac:dyDescent="0.25">
      <c r="A74" s="187" t="s">
        <v>425</v>
      </c>
      <c r="B74" s="444"/>
      <c r="C74" s="445">
        <v>2.0009999999999999</v>
      </c>
      <c r="D74" s="445">
        <v>6.9290000000000003</v>
      </c>
      <c r="E74" s="445">
        <v>1</v>
      </c>
      <c r="F74" s="445">
        <v>1.2949999999999999</v>
      </c>
      <c r="G74" s="445"/>
      <c r="H74" s="445">
        <v>10.635</v>
      </c>
      <c r="I74" s="445">
        <v>4.093</v>
      </c>
      <c r="J74" s="442">
        <v>0.83199999999999996</v>
      </c>
      <c r="K74" s="446">
        <v>0.53</v>
      </c>
    </row>
    <row r="75" spans="1:13" customFormat="1" ht="15" customHeight="1" thickBot="1" x14ac:dyDescent="0.3">
      <c r="A75" s="287" t="s">
        <v>445</v>
      </c>
      <c r="B75" s="447">
        <v>1.7869999999999999</v>
      </c>
      <c r="C75" s="448">
        <v>9.2270000000000003</v>
      </c>
      <c r="D75" s="448">
        <v>11.33</v>
      </c>
      <c r="E75" s="448">
        <v>1.6659999999999999</v>
      </c>
      <c r="F75" s="448">
        <v>0.27500000000000002</v>
      </c>
      <c r="G75" s="448"/>
      <c r="H75" s="448">
        <v>2.8039999999999998</v>
      </c>
      <c r="I75" s="448">
        <v>4.1459999999999999</v>
      </c>
      <c r="J75" s="448">
        <v>0.33200000000000002</v>
      </c>
      <c r="K75" s="449">
        <v>3.762</v>
      </c>
    </row>
  </sheetData>
  <mergeCells count="5">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115"/>
  <sheetViews>
    <sheetView topLeftCell="A7" zoomScaleNormal="100" workbookViewId="0">
      <selection activeCell="U103" sqref="U103"/>
    </sheetView>
  </sheetViews>
  <sheetFormatPr defaultColWidth="9.140625" defaultRowHeight="12.75" x14ac:dyDescent="0.2"/>
  <cols>
    <col min="1" max="1" width="47.71093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533" t="s">
        <v>358</v>
      </c>
      <c r="B1" s="534"/>
      <c r="C1" s="534"/>
      <c r="D1" s="534"/>
      <c r="E1" s="534"/>
      <c r="F1" s="534"/>
      <c r="G1" s="534"/>
      <c r="H1" s="534"/>
      <c r="I1" s="534"/>
      <c r="J1" s="535"/>
      <c r="K1" s="536"/>
      <c r="M1" s="532"/>
      <c r="N1" s="532"/>
      <c r="O1" s="532"/>
      <c r="P1" s="532"/>
      <c r="Q1" s="532"/>
      <c r="R1" s="532"/>
      <c r="S1" s="532"/>
      <c r="T1" s="532"/>
      <c r="U1" s="532"/>
      <c r="V1" s="532"/>
      <c r="W1" s="532"/>
    </row>
    <row r="2" spans="1:23" s="5" customFormat="1" ht="38.25" customHeight="1" x14ac:dyDescent="0.25">
      <c r="A2" s="307" t="s">
        <v>505</v>
      </c>
      <c r="B2" s="308"/>
      <c r="C2" s="537" t="s">
        <v>0</v>
      </c>
      <c r="D2" s="538"/>
      <c r="E2" s="537" t="s">
        <v>2</v>
      </c>
      <c r="F2" s="538"/>
      <c r="G2" s="537" t="s">
        <v>1</v>
      </c>
      <c r="H2" s="538"/>
      <c r="I2" s="539" t="s">
        <v>3</v>
      </c>
      <c r="J2" s="540"/>
      <c r="K2" s="309" t="s">
        <v>4</v>
      </c>
      <c r="N2" s="70"/>
      <c r="O2" s="70"/>
      <c r="P2" s="70"/>
      <c r="Q2" s="70"/>
      <c r="R2" s="70"/>
      <c r="S2" s="70"/>
      <c r="T2" s="70"/>
      <c r="U2" s="70"/>
      <c r="V2" s="70"/>
      <c r="W2" s="70"/>
    </row>
    <row r="3" spans="1:23" s="5" customFormat="1" ht="13.5" customHeight="1" thickBot="1" x14ac:dyDescent="0.25">
      <c r="A3" s="310"/>
      <c r="B3" s="311"/>
      <c r="C3" s="312" t="s">
        <v>5</v>
      </c>
      <c r="D3" s="312" t="s">
        <v>6</v>
      </c>
      <c r="E3" s="312" t="s">
        <v>5</v>
      </c>
      <c r="F3" s="312" t="s">
        <v>6</v>
      </c>
      <c r="G3" s="312" t="s">
        <v>5</v>
      </c>
      <c r="H3" s="312" t="s">
        <v>6</v>
      </c>
      <c r="I3" s="313" t="s">
        <v>5</v>
      </c>
      <c r="J3" s="313" t="s">
        <v>6</v>
      </c>
      <c r="K3" s="314"/>
      <c r="M3" s="51"/>
    </row>
    <row r="4" spans="1:23" s="6" customFormat="1" ht="15" customHeight="1" x14ac:dyDescent="0.2">
      <c r="A4" s="273" t="s">
        <v>508</v>
      </c>
      <c r="B4" s="529"/>
      <c r="C4" s="530"/>
      <c r="D4" s="530"/>
      <c r="E4" s="530"/>
      <c r="F4" s="530"/>
      <c r="G4" s="530"/>
      <c r="H4" s="530"/>
      <c r="I4" s="530"/>
      <c r="J4" s="530"/>
      <c r="K4" s="531"/>
      <c r="M4" s="51"/>
    </row>
    <row r="5" spans="1:23" s="2" customFormat="1" x14ac:dyDescent="0.2">
      <c r="A5" s="315" t="s">
        <v>462</v>
      </c>
      <c r="B5" s="316" t="s">
        <v>461</v>
      </c>
      <c r="C5" s="526"/>
      <c r="D5" s="527"/>
      <c r="E5" s="527"/>
      <c r="F5" s="527"/>
      <c r="G5" s="527"/>
      <c r="H5" s="527"/>
      <c r="I5" s="527"/>
      <c r="J5" s="527"/>
      <c r="K5" s="528"/>
    </row>
    <row r="6" spans="1:23" x14ac:dyDescent="0.2">
      <c r="A6" s="163" t="s">
        <v>476</v>
      </c>
      <c r="B6" s="317" t="s">
        <v>463</v>
      </c>
      <c r="C6" s="143"/>
      <c r="D6" s="143"/>
      <c r="E6" s="143"/>
      <c r="F6" s="143"/>
      <c r="G6" s="143"/>
      <c r="H6" s="143"/>
      <c r="I6" s="143"/>
      <c r="J6" s="143"/>
      <c r="K6" s="142">
        <f>SUM(C6:J6)</f>
        <v>0</v>
      </c>
    </row>
    <row r="7" spans="1:23" x14ac:dyDescent="0.2">
      <c r="A7" s="163" t="s">
        <v>477</v>
      </c>
      <c r="B7" s="317" t="s">
        <v>464</v>
      </c>
      <c r="C7" s="143"/>
      <c r="D7" s="143"/>
      <c r="E7" s="143"/>
      <c r="F7" s="143"/>
      <c r="G7" s="143"/>
      <c r="H7" s="143"/>
      <c r="I7" s="126"/>
      <c r="J7" s="144"/>
      <c r="K7" s="142">
        <f t="shared" ref="K7:K16" si="0">SUM(C7:J7)</f>
        <v>0</v>
      </c>
    </row>
    <row r="8" spans="1:23" x14ac:dyDescent="0.2">
      <c r="A8" s="163" t="s">
        <v>478</v>
      </c>
      <c r="B8" s="317" t="s">
        <v>465</v>
      </c>
      <c r="C8" s="143"/>
      <c r="D8" s="143"/>
      <c r="E8" s="143"/>
      <c r="F8" s="143"/>
      <c r="G8" s="143"/>
      <c r="H8" s="143"/>
      <c r="I8" s="126"/>
      <c r="J8" s="144"/>
      <c r="K8" s="142">
        <f t="shared" si="0"/>
        <v>0</v>
      </c>
    </row>
    <row r="9" spans="1:23" x14ac:dyDescent="0.2">
      <c r="A9" s="163" t="s">
        <v>479</v>
      </c>
      <c r="B9" s="317" t="s">
        <v>466</v>
      </c>
      <c r="C9" s="143"/>
      <c r="D9" s="143"/>
      <c r="E9" s="143"/>
      <c r="F9" s="143"/>
      <c r="G9" s="143"/>
      <c r="H9" s="143"/>
      <c r="I9" s="126"/>
      <c r="J9" s="144"/>
      <c r="K9" s="142">
        <f t="shared" si="0"/>
        <v>0</v>
      </c>
    </row>
    <row r="10" spans="1:23" x14ac:dyDescent="0.2">
      <c r="A10" s="163" t="s">
        <v>480</v>
      </c>
      <c r="B10" s="317" t="s">
        <v>467</v>
      </c>
      <c r="C10" s="143"/>
      <c r="D10" s="143"/>
      <c r="E10" s="143"/>
      <c r="F10" s="143"/>
      <c r="G10" s="143"/>
      <c r="H10" s="143"/>
      <c r="I10" s="126"/>
      <c r="J10" s="144"/>
      <c r="K10" s="142">
        <f t="shared" si="0"/>
        <v>0</v>
      </c>
    </row>
    <row r="11" spans="1:23" x14ac:dyDescent="0.2">
      <c r="A11" s="163" t="s">
        <v>481</v>
      </c>
      <c r="B11" s="317" t="s">
        <v>468</v>
      </c>
      <c r="C11" s="143"/>
      <c r="D11" s="143"/>
      <c r="E11" s="143"/>
      <c r="F11" s="143"/>
      <c r="G11" s="143"/>
      <c r="H11" s="143"/>
      <c r="I11" s="126"/>
      <c r="J11" s="144"/>
      <c r="K11" s="142">
        <f t="shared" si="0"/>
        <v>0</v>
      </c>
    </row>
    <row r="12" spans="1:23" x14ac:dyDescent="0.2">
      <c r="A12" s="163" t="s">
        <v>475</v>
      </c>
      <c r="B12" s="317" t="s">
        <v>469</v>
      </c>
      <c r="C12" s="143"/>
      <c r="D12" s="143"/>
      <c r="E12" s="143"/>
      <c r="F12" s="143"/>
      <c r="G12" s="143"/>
      <c r="H12" s="143"/>
      <c r="I12" s="126"/>
      <c r="J12" s="144"/>
      <c r="K12" s="142">
        <f t="shared" si="0"/>
        <v>0</v>
      </c>
    </row>
    <row r="13" spans="1:23" x14ac:dyDescent="0.2">
      <c r="A13" s="163" t="s">
        <v>482</v>
      </c>
      <c r="B13" s="317" t="s">
        <v>470</v>
      </c>
      <c r="C13" s="143">
        <v>5</v>
      </c>
      <c r="D13" s="143">
        <v>5</v>
      </c>
      <c r="E13" s="143"/>
      <c r="F13" s="143"/>
      <c r="G13" s="143">
        <v>15</v>
      </c>
      <c r="H13" s="143">
        <v>10</v>
      </c>
      <c r="I13" s="126">
        <v>10</v>
      </c>
      <c r="J13" s="144">
        <v>8</v>
      </c>
      <c r="K13" s="142">
        <f t="shared" si="0"/>
        <v>53</v>
      </c>
    </row>
    <row r="14" spans="1:23" x14ac:dyDescent="0.2">
      <c r="A14" s="163" t="s">
        <v>483</v>
      </c>
      <c r="B14" s="317" t="s">
        <v>471</v>
      </c>
      <c r="C14" s="143"/>
      <c r="D14" s="143"/>
      <c r="E14" s="143"/>
      <c r="F14" s="143"/>
      <c r="G14" s="143"/>
      <c r="H14" s="143"/>
      <c r="I14" s="126"/>
      <c r="J14" s="144"/>
      <c r="K14" s="142">
        <f t="shared" si="0"/>
        <v>0</v>
      </c>
    </row>
    <row r="15" spans="1:23" ht="12.75" customHeight="1" x14ac:dyDescent="0.2">
      <c r="A15" s="163" t="s">
        <v>484</v>
      </c>
      <c r="B15" s="317" t="s">
        <v>472</v>
      </c>
      <c r="C15" s="143"/>
      <c r="D15" s="143"/>
      <c r="E15" s="143"/>
      <c r="F15" s="143"/>
      <c r="G15" s="143"/>
      <c r="H15" s="143"/>
      <c r="I15" s="126"/>
      <c r="J15" s="144"/>
      <c r="K15" s="142">
        <f t="shared" si="0"/>
        <v>0</v>
      </c>
    </row>
    <row r="16" spans="1:23" x14ac:dyDescent="0.2">
      <c r="A16" s="163" t="s">
        <v>474</v>
      </c>
      <c r="B16" s="317" t="s">
        <v>473</v>
      </c>
      <c r="C16" s="143"/>
      <c r="D16" s="143"/>
      <c r="E16" s="143"/>
      <c r="F16" s="143"/>
      <c r="G16" s="143"/>
      <c r="H16" s="143"/>
      <c r="I16" s="126"/>
      <c r="J16" s="144"/>
      <c r="K16" s="142">
        <f t="shared" si="0"/>
        <v>0</v>
      </c>
    </row>
    <row r="17" spans="1:11" x14ac:dyDescent="0.2">
      <c r="A17" s="318" t="s">
        <v>92</v>
      </c>
      <c r="B17" s="319" t="s">
        <v>93</v>
      </c>
      <c r="C17" s="157">
        <f>SUM(C6:C16)</f>
        <v>5</v>
      </c>
      <c r="D17" s="157">
        <f t="shared" ref="D17:J17" si="1">SUM(D6:D16)</f>
        <v>5</v>
      </c>
      <c r="E17" s="157">
        <f t="shared" si="1"/>
        <v>0</v>
      </c>
      <c r="F17" s="157">
        <f t="shared" si="1"/>
        <v>0</v>
      </c>
      <c r="G17" s="157">
        <f t="shared" si="1"/>
        <v>15</v>
      </c>
      <c r="H17" s="157">
        <f t="shared" si="1"/>
        <v>10</v>
      </c>
      <c r="I17" s="157">
        <f t="shared" si="1"/>
        <v>10</v>
      </c>
      <c r="J17" s="157">
        <f t="shared" si="1"/>
        <v>8</v>
      </c>
      <c r="K17" s="142">
        <f>SUM(K6:K16)</f>
        <v>53</v>
      </c>
    </row>
    <row r="18" spans="1:11" s="6" customFormat="1" x14ac:dyDescent="0.2">
      <c r="A18" s="166" t="s">
        <v>552</v>
      </c>
      <c r="B18" s="320"/>
      <c r="C18" s="523"/>
      <c r="D18" s="524"/>
      <c r="E18" s="524"/>
      <c r="F18" s="524"/>
      <c r="G18" s="524"/>
      <c r="H18" s="524"/>
      <c r="I18" s="524"/>
      <c r="J18" s="524"/>
      <c r="K18" s="525"/>
    </row>
    <row r="19" spans="1:11" s="2" customFormat="1" x14ac:dyDescent="0.2">
      <c r="A19" s="315" t="s">
        <v>462</v>
      </c>
      <c r="B19" s="316" t="s">
        <v>461</v>
      </c>
      <c r="C19" s="526"/>
      <c r="D19" s="527"/>
      <c r="E19" s="527"/>
      <c r="F19" s="527"/>
      <c r="G19" s="527"/>
      <c r="H19" s="527"/>
      <c r="I19" s="527"/>
      <c r="J19" s="527"/>
      <c r="K19" s="528"/>
    </row>
    <row r="20" spans="1:11" x14ac:dyDescent="0.2">
      <c r="A20" s="163" t="s">
        <v>476</v>
      </c>
      <c r="B20" s="317" t="s">
        <v>463</v>
      </c>
      <c r="C20" s="143"/>
      <c r="D20" s="143"/>
      <c r="E20" s="143"/>
      <c r="F20" s="143"/>
      <c r="G20" s="143"/>
      <c r="H20" s="143"/>
      <c r="I20" s="126"/>
      <c r="J20" s="144"/>
      <c r="K20" s="142">
        <f>SUM(C20:J20)</f>
        <v>0</v>
      </c>
    </row>
    <row r="21" spans="1:11" x14ac:dyDescent="0.2">
      <c r="A21" s="163" t="s">
        <v>477</v>
      </c>
      <c r="B21" s="317" t="s">
        <v>464</v>
      </c>
      <c r="C21" s="143"/>
      <c r="D21" s="143"/>
      <c r="E21" s="143"/>
      <c r="F21" s="143"/>
      <c r="G21" s="143"/>
      <c r="H21" s="143"/>
      <c r="I21" s="126"/>
      <c r="J21" s="144"/>
      <c r="K21" s="142">
        <f t="shared" ref="K21:K30" si="2">SUM(C21:J21)</f>
        <v>0</v>
      </c>
    </row>
    <row r="22" spans="1:11" x14ac:dyDescent="0.2">
      <c r="A22" s="163" t="s">
        <v>478</v>
      </c>
      <c r="B22" s="317" t="s">
        <v>465</v>
      </c>
      <c r="C22" s="143"/>
      <c r="D22" s="143"/>
      <c r="E22" s="143"/>
      <c r="F22" s="143"/>
      <c r="G22" s="143"/>
      <c r="H22" s="143"/>
      <c r="I22" s="126"/>
      <c r="J22" s="144"/>
      <c r="K22" s="142">
        <f t="shared" si="2"/>
        <v>0</v>
      </c>
    </row>
    <row r="23" spans="1:11" x14ac:dyDescent="0.2">
      <c r="A23" s="163" t="s">
        <v>479</v>
      </c>
      <c r="B23" s="317" t="s">
        <v>466</v>
      </c>
      <c r="C23" s="143">
        <v>1</v>
      </c>
      <c r="D23" s="143">
        <v>1</v>
      </c>
      <c r="E23" s="143"/>
      <c r="F23" s="143"/>
      <c r="G23" s="143">
        <v>1</v>
      </c>
      <c r="H23" s="143">
        <v>1</v>
      </c>
      <c r="I23" s="126">
        <v>1</v>
      </c>
      <c r="J23" s="144">
        <v>1</v>
      </c>
      <c r="K23" s="142">
        <f t="shared" si="2"/>
        <v>6</v>
      </c>
    </row>
    <row r="24" spans="1:11" x14ac:dyDescent="0.2">
      <c r="A24" s="163" t="s">
        <v>480</v>
      </c>
      <c r="B24" s="317" t="s">
        <v>467</v>
      </c>
      <c r="C24" s="143">
        <v>9</v>
      </c>
      <c r="D24" s="143">
        <v>6</v>
      </c>
      <c r="E24" s="143"/>
      <c r="F24" s="143"/>
      <c r="G24" s="143">
        <v>8</v>
      </c>
      <c r="H24" s="143">
        <v>6</v>
      </c>
      <c r="I24" s="126">
        <v>9</v>
      </c>
      <c r="J24" s="144">
        <v>9</v>
      </c>
      <c r="K24" s="142">
        <f t="shared" si="2"/>
        <v>47</v>
      </c>
    </row>
    <row r="25" spans="1:11" x14ac:dyDescent="0.2">
      <c r="A25" s="163" t="s">
        <v>481</v>
      </c>
      <c r="B25" s="317" t="s">
        <v>468</v>
      </c>
      <c r="C25" s="143"/>
      <c r="D25" s="143"/>
      <c r="E25" s="143"/>
      <c r="F25" s="143"/>
      <c r="G25" s="143">
        <v>1</v>
      </c>
      <c r="H25" s="143">
        <v>1</v>
      </c>
      <c r="I25" s="126"/>
      <c r="J25" s="144"/>
      <c r="K25" s="142">
        <f t="shared" si="2"/>
        <v>2</v>
      </c>
    </row>
    <row r="26" spans="1:11" x14ac:dyDescent="0.2">
      <c r="A26" s="163" t="s">
        <v>475</v>
      </c>
      <c r="B26" s="317" t="s">
        <v>469</v>
      </c>
      <c r="C26" s="143">
        <v>1</v>
      </c>
      <c r="D26" s="143">
        <v>1</v>
      </c>
      <c r="E26" s="143"/>
      <c r="F26" s="143"/>
      <c r="G26" s="143"/>
      <c r="H26" s="143"/>
      <c r="I26" s="126"/>
      <c r="J26" s="144"/>
      <c r="K26" s="142">
        <f t="shared" si="2"/>
        <v>2</v>
      </c>
    </row>
    <row r="27" spans="1:11" x14ac:dyDescent="0.2">
      <c r="A27" s="163" t="s">
        <v>482</v>
      </c>
      <c r="B27" s="317" t="s">
        <v>470</v>
      </c>
      <c r="C27" s="143"/>
      <c r="D27" s="143"/>
      <c r="E27" s="143"/>
      <c r="F27" s="143"/>
      <c r="G27" s="143"/>
      <c r="H27" s="143"/>
      <c r="I27" s="126"/>
      <c r="J27" s="144"/>
      <c r="K27" s="142">
        <f t="shared" si="2"/>
        <v>0</v>
      </c>
    </row>
    <row r="28" spans="1:11" x14ac:dyDescent="0.2">
      <c r="A28" s="163" t="s">
        <v>483</v>
      </c>
      <c r="B28" s="317" t="s">
        <v>471</v>
      </c>
      <c r="C28" s="143"/>
      <c r="D28" s="143"/>
      <c r="E28" s="143"/>
      <c r="F28" s="143"/>
      <c r="G28" s="143"/>
      <c r="H28" s="143"/>
      <c r="I28" s="126"/>
      <c r="J28" s="144"/>
      <c r="K28" s="142">
        <f t="shared" si="2"/>
        <v>0</v>
      </c>
    </row>
    <row r="29" spans="1:11" ht="12.75" customHeight="1" x14ac:dyDescent="0.2">
      <c r="A29" s="163" t="s">
        <v>484</v>
      </c>
      <c r="B29" s="317" t="s">
        <v>472</v>
      </c>
      <c r="C29" s="145"/>
      <c r="D29" s="145"/>
      <c r="E29" s="145"/>
      <c r="F29" s="145"/>
      <c r="G29" s="145"/>
      <c r="H29" s="145"/>
      <c r="I29" s="146"/>
      <c r="J29" s="147"/>
      <c r="K29" s="148">
        <f t="shared" si="2"/>
        <v>0</v>
      </c>
    </row>
    <row r="30" spans="1:11" x14ac:dyDescent="0.2">
      <c r="A30" s="163" t="s">
        <v>474</v>
      </c>
      <c r="B30" s="317" t="s">
        <v>473</v>
      </c>
      <c r="C30" s="145"/>
      <c r="D30" s="145"/>
      <c r="E30" s="145"/>
      <c r="F30" s="145"/>
      <c r="G30" s="145"/>
      <c r="H30" s="145"/>
      <c r="I30" s="146"/>
      <c r="J30" s="147"/>
      <c r="K30" s="148">
        <f t="shared" si="2"/>
        <v>0</v>
      </c>
    </row>
    <row r="31" spans="1:11" x14ac:dyDescent="0.2">
      <c r="A31" s="321" t="s">
        <v>92</v>
      </c>
      <c r="B31" s="322" t="s">
        <v>93</v>
      </c>
      <c r="C31" s="157">
        <f>SUM(C20:C30)</f>
        <v>11</v>
      </c>
      <c r="D31" s="157">
        <f t="shared" ref="D31:J31" si="3">SUM(D20:D30)</f>
        <v>8</v>
      </c>
      <c r="E31" s="157">
        <f t="shared" si="3"/>
        <v>0</v>
      </c>
      <c r="F31" s="157">
        <f t="shared" si="3"/>
        <v>0</v>
      </c>
      <c r="G31" s="157">
        <f t="shared" si="3"/>
        <v>10</v>
      </c>
      <c r="H31" s="157">
        <f t="shared" si="3"/>
        <v>8</v>
      </c>
      <c r="I31" s="157">
        <f t="shared" si="3"/>
        <v>10</v>
      </c>
      <c r="J31" s="157">
        <f t="shared" si="3"/>
        <v>10</v>
      </c>
      <c r="K31" s="148">
        <f>SUM(K20:K30)</f>
        <v>57</v>
      </c>
    </row>
    <row r="32" spans="1:11" x14ac:dyDescent="0.2">
      <c r="A32" s="166" t="s">
        <v>553</v>
      </c>
      <c r="B32" s="320"/>
      <c r="C32" s="523"/>
      <c r="D32" s="524"/>
      <c r="E32" s="524"/>
      <c r="F32" s="524"/>
      <c r="G32" s="524"/>
      <c r="H32" s="524"/>
      <c r="I32" s="524"/>
      <c r="J32" s="524"/>
      <c r="K32" s="525"/>
    </row>
    <row r="33" spans="1:11" x14ac:dyDescent="0.2">
      <c r="A33" s="315" t="s">
        <v>462</v>
      </c>
      <c r="B33" s="316" t="s">
        <v>461</v>
      </c>
      <c r="C33" s="526"/>
      <c r="D33" s="527"/>
      <c r="E33" s="527"/>
      <c r="F33" s="527"/>
      <c r="G33" s="527"/>
      <c r="H33" s="527"/>
      <c r="I33" s="527"/>
      <c r="J33" s="527"/>
      <c r="K33" s="528"/>
    </row>
    <row r="34" spans="1:11" x14ac:dyDescent="0.2">
      <c r="A34" s="163" t="s">
        <v>476</v>
      </c>
      <c r="B34" s="317" t="s">
        <v>463</v>
      </c>
      <c r="C34" s="143"/>
      <c r="D34" s="143"/>
      <c r="E34" s="143"/>
      <c r="F34" s="143"/>
      <c r="G34" s="143"/>
      <c r="H34" s="143"/>
      <c r="I34" s="126"/>
      <c r="J34" s="144"/>
      <c r="K34" s="142">
        <f>SUM(C34:J34)</f>
        <v>0</v>
      </c>
    </row>
    <row r="35" spans="1:11" x14ac:dyDescent="0.2">
      <c r="A35" s="163" t="s">
        <v>477</v>
      </c>
      <c r="B35" s="317" t="s">
        <v>464</v>
      </c>
      <c r="C35" s="143"/>
      <c r="D35" s="143"/>
      <c r="E35" s="143"/>
      <c r="F35" s="143"/>
      <c r="G35" s="143"/>
      <c r="H35" s="143"/>
      <c r="I35" s="126"/>
      <c r="J35" s="144"/>
      <c r="K35" s="142">
        <f t="shared" ref="K35:K44" si="4">SUM(C35:J35)</f>
        <v>0</v>
      </c>
    </row>
    <row r="36" spans="1:11" x14ac:dyDescent="0.2">
      <c r="A36" s="163" t="s">
        <v>478</v>
      </c>
      <c r="B36" s="317" t="s">
        <v>465</v>
      </c>
      <c r="C36" s="145">
        <v>2</v>
      </c>
      <c r="D36" s="145">
        <v>1</v>
      </c>
      <c r="E36" s="145"/>
      <c r="F36" s="145"/>
      <c r="G36" s="145">
        <v>3</v>
      </c>
      <c r="H36" s="145">
        <v>2</v>
      </c>
      <c r="I36" s="146">
        <v>2</v>
      </c>
      <c r="J36" s="147">
        <v>2</v>
      </c>
      <c r="K36" s="142">
        <f t="shared" si="4"/>
        <v>12</v>
      </c>
    </row>
    <row r="37" spans="1:11" x14ac:dyDescent="0.2">
      <c r="A37" s="163" t="s">
        <v>479</v>
      </c>
      <c r="B37" s="317" t="s">
        <v>466</v>
      </c>
      <c r="C37" s="143">
        <v>1</v>
      </c>
      <c r="D37" s="143">
        <v>1</v>
      </c>
      <c r="E37" s="143"/>
      <c r="F37" s="143"/>
      <c r="G37" s="143">
        <v>3</v>
      </c>
      <c r="H37" s="143">
        <v>3</v>
      </c>
      <c r="I37" s="126"/>
      <c r="J37" s="144"/>
      <c r="K37" s="142">
        <f t="shared" si="4"/>
        <v>8</v>
      </c>
    </row>
    <row r="38" spans="1:11" x14ac:dyDescent="0.2">
      <c r="A38" s="163" t="s">
        <v>480</v>
      </c>
      <c r="B38" s="317" t="s">
        <v>467</v>
      </c>
      <c r="C38" s="143"/>
      <c r="D38" s="143"/>
      <c r="E38" s="143"/>
      <c r="F38" s="143"/>
      <c r="G38" s="143"/>
      <c r="H38" s="143"/>
      <c r="I38" s="126"/>
      <c r="J38" s="144"/>
      <c r="K38" s="142">
        <f t="shared" si="4"/>
        <v>0</v>
      </c>
    </row>
    <row r="39" spans="1:11" x14ac:dyDescent="0.2">
      <c r="A39" s="163" t="s">
        <v>481</v>
      </c>
      <c r="B39" s="317" t="s">
        <v>468</v>
      </c>
      <c r="C39" s="143"/>
      <c r="D39" s="143"/>
      <c r="E39" s="143"/>
      <c r="F39" s="143"/>
      <c r="G39" s="143"/>
      <c r="H39" s="143"/>
      <c r="I39" s="126"/>
      <c r="J39" s="144"/>
      <c r="K39" s="142">
        <f t="shared" si="4"/>
        <v>0</v>
      </c>
    </row>
    <row r="40" spans="1:11" x14ac:dyDescent="0.2">
      <c r="A40" s="163" t="s">
        <v>475</v>
      </c>
      <c r="B40" s="317" t="s">
        <v>469</v>
      </c>
      <c r="C40" s="143"/>
      <c r="D40" s="143"/>
      <c r="E40" s="143"/>
      <c r="F40" s="143"/>
      <c r="G40" s="143"/>
      <c r="H40" s="143"/>
      <c r="I40" s="126"/>
      <c r="J40" s="144"/>
      <c r="K40" s="142">
        <f t="shared" si="4"/>
        <v>0</v>
      </c>
    </row>
    <row r="41" spans="1:11" x14ac:dyDescent="0.2">
      <c r="A41" s="163" t="s">
        <v>482</v>
      </c>
      <c r="B41" s="317" t="s">
        <v>470</v>
      </c>
      <c r="C41" s="143"/>
      <c r="D41" s="143"/>
      <c r="E41" s="143"/>
      <c r="F41" s="143"/>
      <c r="G41" s="143"/>
      <c r="H41" s="143"/>
      <c r="I41" s="126"/>
      <c r="J41" s="144"/>
      <c r="K41" s="142">
        <f t="shared" si="4"/>
        <v>0</v>
      </c>
    </row>
    <row r="42" spans="1:11" x14ac:dyDescent="0.2">
      <c r="A42" s="163" t="s">
        <v>483</v>
      </c>
      <c r="B42" s="317" t="s">
        <v>471</v>
      </c>
      <c r="C42" s="143"/>
      <c r="D42" s="143"/>
      <c r="E42" s="143"/>
      <c r="F42" s="143"/>
      <c r="G42" s="143"/>
      <c r="H42" s="143"/>
      <c r="I42" s="126"/>
      <c r="J42" s="144"/>
      <c r="K42" s="142">
        <f t="shared" si="4"/>
        <v>0</v>
      </c>
    </row>
    <row r="43" spans="1:11" ht="12.75" customHeight="1" x14ac:dyDescent="0.2">
      <c r="A43" s="163" t="s">
        <v>484</v>
      </c>
      <c r="B43" s="317" t="s">
        <v>472</v>
      </c>
      <c r="C43" s="145"/>
      <c r="D43" s="145"/>
      <c r="E43" s="145"/>
      <c r="F43" s="145"/>
      <c r="G43" s="145"/>
      <c r="H43" s="145"/>
      <c r="I43" s="146"/>
      <c r="J43" s="147"/>
      <c r="K43" s="148">
        <f t="shared" si="4"/>
        <v>0</v>
      </c>
    </row>
    <row r="44" spans="1:11" x14ac:dyDescent="0.2">
      <c r="A44" s="163" t="s">
        <v>474</v>
      </c>
      <c r="B44" s="317" t="s">
        <v>473</v>
      </c>
      <c r="C44" s="145"/>
      <c r="D44" s="145"/>
      <c r="E44" s="145"/>
      <c r="F44" s="145"/>
      <c r="G44" s="145"/>
      <c r="H44" s="145"/>
      <c r="I44" s="146"/>
      <c r="J44" s="147"/>
      <c r="K44" s="148">
        <f t="shared" si="4"/>
        <v>0</v>
      </c>
    </row>
    <row r="45" spans="1:11" x14ac:dyDescent="0.2">
      <c r="A45" s="321" t="s">
        <v>92</v>
      </c>
      <c r="B45" s="322" t="s">
        <v>93</v>
      </c>
      <c r="C45" s="157">
        <f>SUM(C34:C44)</f>
        <v>3</v>
      </c>
      <c r="D45" s="157">
        <f t="shared" ref="D45:J45" si="5">SUM(D34:D44)</f>
        <v>2</v>
      </c>
      <c r="E45" s="157">
        <f t="shared" si="5"/>
        <v>0</v>
      </c>
      <c r="F45" s="157">
        <f t="shared" si="5"/>
        <v>0</v>
      </c>
      <c r="G45" s="157">
        <f t="shared" si="5"/>
        <v>6</v>
      </c>
      <c r="H45" s="157">
        <f t="shared" si="5"/>
        <v>5</v>
      </c>
      <c r="I45" s="157">
        <f t="shared" si="5"/>
        <v>2</v>
      </c>
      <c r="J45" s="157">
        <f t="shared" si="5"/>
        <v>2</v>
      </c>
      <c r="K45" s="148">
        <f>SUM(K34:K44)</f>
        <v>20</v>
      </c>
    </row>
    <row r="46" spans="1:11" x14ac:dyDescent="0.2">
      <c r="A46" s="166" t="s">
        <v>554</v>
      </c>
      <c r="B46" s="320"/>
      <c r="C46" s="523"/>
      <c r="D46" s="524"/>
      <c r="E46" s="524"/>
      <c r="F46" s="524"/>
      <c r="G46" s="524"/>
      <c r="H46" s="524"/>
      <c r="I46" s="524"/>
      <c r="J46" s="524"/>
      <c r="K46" s="525"/>
    </row>
    <row r="47" spans="1:11" x14ac:dyDescent="0.2">
      <c r="A47" s="315" t="s">
        <v>462</v>
      </c>
      <c r="B47" s="316" t="s">
        <v>461</v>
      </c>
      <c r="C47" s="526"/>
      <c r="D47" s="527"/>
      <c r="E47" s="527"/>
      <c r="F47" s="527"/>
      <c r="G47" s="527"/>
      <c r="H47" s="527"/>
      <c r="I47" s="527"/>
      <c r="J47" s="527"/>
      <c r="K47" s="528"/>
    </row>
    <row r="48" spans="1:11" x14ac:dyDescent="0.2">
      <c r="A48" s="163" t="s">
        <v>476</v>
      </c>
      <c r="B48" s="317" t="s">
        <v>463</v>
      </c>
      <c r="C48" s="143"/>
      <c r="D48" s="143"/>
      <c r="E48" s="143"/>
      <c r="F48" s="143"/>
      <c r="G48" s="143"/>
      <c r="H48" s="143"/>
      <c r="I48" s="126"/>
      <c r="J48" s="144"/>
      <c r="K48" s="142">
        <f>SUM(C48:J48)</f>
        <v>0</v>
      </c>
    </row>
    <row r="49" spans="1:11" x14ac:dyDescent="0.2">
      <c r="A49" s="163" t="s">
        <v>477</v>
      </c>
      <c r="B49" s="317" t="s">
        <v>464</v>
      </c>
      <c r="C49" s="143"/>
      <c r="D49" s="143"/>
      <c r="E49" s="143"/>
      <c r="F49" s="143"/>
      <c r="G49" s="143"/>
      <c r="H49" s="143"/>
      <c r="I49" s="126"/>
      <c r="J49" s="144"/>
      <c r="K49" s="142">
        <f t="shared" ref="K49:K58" si="6">SUM(C49:J49)</f>
        <v>0</v>
      </c>
    </row>
    <row r="50" spans="1:11" x14ac:dyDescent="0.2">
      <c r="A50" s="163" t="s">
        <v>478</v>
      </c>
      <c r="B50" s="317" t="s">
        <v>465</v>
      </c>
      <c r="C50" s="143"/>
      <c r="D50" s="143"/>
      <c r="E50" s="143"/>
      <c r="F50" s="143"/>
      <c r="G50" s="143"/>
      <c r="H50" s="143"/>
      <c r="I50" s="126"/>
      <c r="J50" s="144"/>
      <c r="K50" s="142">
        <f t="shared" si="6"/>
        <v>0</v>
      </c>
    </row>
    <row r="51" spans="1:11" x14ac:dyDescent="0.2">
      <c r="A51" s="163" t="s">
        <v>479</v>
      </c>
      <c r="B51" s="317" t="s">
        <v>466</v>
      </c>
      <c r="C51" s="143"/>
      <c r="D51" s="143"/>
      <c r="E51" s="143"/>
      <c r="F51" s="143"/>
      <c r="G51" s="143"/>
      <c r="H51" s="143"/>
      <c r="I51" s="126"/>
      <c r="J51" s="144"/>
      <c r="K51" s="142">
        <f t="shared" si="6"/>
        <v>0</v>
      </c>
    </row>
    <row r="52" spans="1:11" x14ac:dyDescent="0.2">
      <c r="A52" s="163" t="s">
        <v>480</v>
      </c>
      <c r="B52" s="317" t="s">
        <v>467</v>
      </c>
      <c r="C52" s="143"/>
      <c r="D52" s="143"/>
      <c r="E52" s="143"/>
      <c r="F52" s="143"/>
      <c r="G52" s="143"/>
      <c r="H52" s="143"/>
      <c r="I52" s="126"/>
      <c r="J52" s="144"/>
      <c r="K52" s="142">
        <f t="shared" si="6"/>
        <v>0</v>
      </c>
    </row>
    <row r="53" spans="1:11" x14ac:dyDescent="0.2">
      <c r="A53" s="163" t="s">
        <v>481</v>
      </c>
      <c r="B53" s="317" t="s">
        <v>468</v>
      </c>
      <c r="C53" s="143"/>
      <c r="D53" s="143"/>
      <c r="E53" s="143"/>
      <c r="F53" s="143"/>
      <c r="G53" s="143"/>
      <c r="H53" s="143"/>
      <c r="I53" s="126"/>
      <c r="J53" s="144"/>
      <c r="K53" s="142">
        <f t="shared" si="6"/>
        <v>0</v>
      </c>
    </row>
    <row r="54" spans="1:11" x14ac:dyDescent="0.2">
      <c r="A54" s="163" t="s">
        <v>475</v>
      </c>
      <c r="B54" s="317" t="s">
        <v>469</v>
      </c>
      <c r="C54" s="143">
        <v>7</v>
      </c>
      <c r="D54" s="143">
        <v>4</v>
      </c>
      <c r="E54" s="143"/>
      <c r="F54" s="143"/>
      <c r="G54" s="143">
        <v>8</v>
      </c>
      <c r="H54" s="143">
        <v>4</v>
      </c>
      <c r="I54" s="126">
        <v>5</v>
      </c>
      <c r="J54" s="144">
        <v>5</v>
      </c>
      <c r="K54" s="142">
        <f t="shared" si="6"/>
        <v>33</v>
      </c>
    </row>
    <row r="55" spans="1:11" x14ac:dyDescent="0.2">
      <c r="A55" s="163" t="s">
        <v>482</v>
      </c>
      <c r="B55" s="317" t="s">
        <v>470</v>
      </c>
      <c r="C55" s="143"/>
      <c r="D55" s="143"/>
      <c r="E55" s="143"/>
      <c r="F55" s="143"/>
      <c r="G55" s="143"/>
      <c r="H55" s="143"/>
      <c r="I55" s="126">
        <v>1</v>
      </c>
      <c r="J55" s="144">
        <v>1</v>
      </c>
      <c r="K55" s="142">
        <f t="shared" si="6"/>
        <v>2</v>
      </c>
    </row>
    <row r="56" spans="1:11" x14ac:dyDescent="0.2">
      <c r="A56" s="163" t="s">
        <v>483</v>
      </c>
      <c r="B56" s="317" t="s">
        <v>471</v>
      </c>
      <c r="C56" s="143"/>
      <c r="D56" s="143"/>
      <c r="E56" s="143"/>
      <c r="F56" s="143"/>
      <c r="G56" s="143"/>
      <c r="H56" s="143"/>
      <c r="I56" s="126"/>
      <c r="J56" s="144"/>
      <c r="K56" s="142">
        <f t="shared" si="6"/>
        <v>0</v>
      </c>
    </row>
    <row r="57" spans="1:11" ht="12" customHeight="1" x14ac:dyDescent="0.2">
      <c r="A57" s="163" t="s">
        <v>484</v>
      </c>
      <c r="B57" s="317" t="s">
        <v>472</v>
      </c>
      <c r="C57" s="145"/>
      <c r="D57" s="145"/>
      <c r="E57" s="145"/>
      <c r="F57" s="145"/>
      <c r="G57" s="145"/>
      <c r="H57" s="145"/>
      <c r="I57" s="146"/>
      <c r="J57" s="147"/>
      <c r="K57" s="148">
        <f t="shared" si="6"/>
        <v>0</v>
      </c>
    </row>
    <row r="58" spans="1:11" x14ac:dyDescent="0.2">
      <c r="A58" s="163" t="s">
        <v>474</v>
      </c>
      <c r="B58" s="317" t="s">
        <v>473</v>
      </c>
      <c r="C58" s="145"/>
      <c r="D58" s="145"/>
      <c r="E58" s="145"/>
      <c r="F58" s="145"/>
      <c r="G58" s="145"/>
      <c r="H58" s="145"/>
      <c r="I58" s="146"/>
      <c r="J58" s="147"/>
      <c r="K58" s="148">
        <f t="shared" si="6"/>
        <v>0</v>
      </c>
    </row>
    <row r="59" spans="1:11" x14ac:dyDescent="0.2">
      <c r="A59" s="321" t="s">
        <v>92</v>
      </c>
      <c r="B59" s="322" t="s">
        <v>93</v>
      </c>
      <c r="C59" s="157">
        <f>SUM(C48:C58)</f>
        <v>7</v>
      </c>
      <c r="D59" s="157">
        <f t="shared" ref="D59:J59" si="7">SUM(D48:D58)</f>
        <v>4</v>
      </c>
      <c r="E59" s="157">
        <f t="shared" si="7"/>
        <v>0</v>
      </c>
      <c r="F59" s="157">
        <f t="shared" si="7"/>
        <v>0</v>
      </c>
      <c r="G59" s="157">
        <f t="shared" si="7"/>
        <v>8</v>
      </c>
      <c r="H59" s="157">
        <f t="shared" si="7"/>
        <v>4</v>
      </c>
      <c r="I59" s="157">
        <f t="shared" si="7"/>
        <v>6</v>
      </c>
      <c r="J59" s="157">
        <f t="shared" si="7"/>
        <v>6</v>
      </c>
      <c r="K59" s="148">
        <f>SUM(K48:K58)</f>
        <v>35</v>
      </c>
    </row>
    <row r="60" spans="1:11" x14ac:dyDescent="0.2">
      <c r="A60" s="166" t="s">
        <v>555</v>
      </c>
      <c r="B60" s="320"/>
      <c r="C60" s="523"/>
      <c r="D60" s="524"/>
      <c r="E60" s="524"/>
      <c r="F60" s="524"/>
      <c r="G60" s="524"/>
      <c r="H60" s="524"/>
      <c r="I60" s="524"/>
      <c r="J60" s="524"/>
      <c r="K60" s="525"/>
    </row>
    <row r="61" spans="1:11" x14ac:dyDescent="0.2">
      <c r="A61" s="315" t="s">
        <v>462</v>
      </c>
      <c r="B61" s="316" t="s">
        <v>461</v>
      </c>
      <c r="C61" s="526"/>
      <c r="D61" s="527"/>
      <c r="E61" s="527"/>
      <c r="F61" s="527"/>
      <c r="G61" s="527"/>
      <c r="H61" s="527"/>
      <c r="I61" s="527"/>
      <c r="J61" s="527"/>
      <c r="K61" s="528"/>
    </row>
    <row r="62" spans="1:11" x14ac:dyDescent="0.2">
      <c r="A62" s="163" t="s">
        <v>476</v>
      </c>
      <c r="B62" s="317" t="s">
        <v>463</v>
      </c>
      <c r="C62" s="143"/>
      <c r="D62" s="143"/>
      <c r="E62" s="143"/>
      <c r="F62" s="143"/>
      <c r="G62" s="143"/>
      <c r="H62" s="143"/>
      <c r="I62" s="126"/>
      <c r="J62" s="144"/>
      <c r="K62" s="142">
        <f>SUM(C62:J62)</f>
        <v>0</v>
      </c>
    </row>
    <row r="63" spans="1:11" x14ac:dyDescent="0.2">
      <c r="A63" s="163" t="s">
        <v>477</v>
      </c>
      <c r="B63" s="317" t="s">
        <v>464</v>
      </c>
      <c r="C63" s="143">
        <v>3</v>
      </c>
      <c r="D63" s="143">
        <v>3</v>
      </c>
      <c r="E63" s="143">
        <v>1</v>
      </c>
      <c r="F63" s="143"/>
      <c r="G63" s="143">
        <v>3</v>
      </c>
      <c r="H63" s="143">
        <v>1</v>
      </c>
      <c r="I63" s="126">
        <v>2</v>
      </c>
      <c r="J63" s="144">
        <v>2</v>
      </c>
      <c r="K63" s="142">
        <f t="shared" ref="K63:K72" si="8">SUM(C63:J63)</f>
        <v>15</v>
      </c>
    </row>
    <row r="64" spans="1:11" x14ac:dyDescent="0.2">
      <c r="A64" s="163" t="s">
        <v>478</v>
      </c>
      <c r="B64" s="317" t="s">
        <v>465</v>
      </c>
      <c r="C64" s="143">
        <v>4</v>
      </c>
      <c r="D64" s="143"/>
      <c r="E64" s="143"/>
      <c r="F64" s="143"/>
      <c r="G64" s="143"/>
      <c r="H64" s="143"/>
      <c r="I64" s="126"/>
      <c r="J64" s="144"/>
      <c r="K64" s="142">
        <f t="shared" si="8"/>
        <v>4</v>
      </c>
    </row>
    <row r="65" spans="1:11" x14ac:dyDescent="0.2">
      <c r="A65" s="163" t="s">
        <v>479</v>
      </c>
      <c r="B65" s="317" t="s">
        <v>466</v>
      </c>
      <c r="C65" s="143"/>
      <c r="D65" s="143"/>
      <c r="E65" s="143"/>
      <c r="F65" s="143"/>
      <c r="G65" s="143"/>
      <c r="H65" s="143"/>
      <c r="I65" s="126"/>
      <c r="J65" s="144"/>
      <c r="K65" s="142">
        <f t="shared" si="8"/>
        <v>0</v>
      </c>
    </row>
    <row r="66" spans="1:11" x14ac:dyDescent="0.2">
      <c r="A66" s="163" t="s">
        <v>480</v>
      </c>
      <c r="B66" s="317" t="s">
        <v>467</v>
      </c>
      <c r="C66" s="143"/>
      <c r="D66" s="143"/>
      <c r="E66" s="143"/>
      <c r="F66" s="143"/>
      <c r="G66" s="143">
        <v>1</v>
      </c>
      <c r="H66" s="143">
        <v>1</v>
      </c>
      <c r="I66" s="126"/>
      <c r="J66" s="144"/>
      <c r="K66" s="142">
        <f t="shared" si="8"/>
        <v>2</v>
      </c>
    </row>
    <row r="67" spans="1:11" x14ac:dyDescent="0.2">
      <c r="A67" s="163" t="s">
        <v>481</v>
      </c>
      <c r="B67" s="317" t="s">
        <v>468</v>
      </c>
      <c r="C67" s="143"/>
      <c r="D67" s="143"/>
      <c r="E67" s="143"/>
      <c r="F67" s="143"/>
      <c r="G67" s="143"/>
      <c r="H67" s="143"/>
      <c r="I67" s="126"/>
      <c r="J67" s="144"/>
      <c r="K67" s="142">
        <f t="shared" si="8"/>
        <v>0</v>
      </c>
    </row>
    <row r="68" spans="1:11" x14ac:dyDescent="0.2">
      <c r="A68" s="163" t="s">
        <v>475</v>
      </c>
      <c r="B68" s="317" t="s">
        <v>469</v>
      </c>
      <c r="C68" s="143"/>
      <c r="D68" s="143"/>
      <c r="E68" s="143"/>
      <c r="F68" s="143"/>
      <c r="G68" s="143"/>
      <c r="H68" s="143"/>
      <c r="I68" s="126"/>
      <c r="J68" s="144"/>
      <c r="K68" s="142">
        <f t="shared" si="8"/>
        <v>0</v>
      </c>
    </row>
    <row r="69" spans="1:11" x14ac:dyDescent="0.2">
      <c r="A69" s="163" t="s">
        <v>482</v>
      </c>
      <c r="B69" s="317" t="s">
        <v>470</v>
      </c>
      <c r="C69" s="143"/>
      <c r="D69" s="143"/>
      <c r="E69" s="143"/>
      <c r="F69" s="143"/>
      <c r="G69" s="143"/>
      <c r="H69" s="143"/>
      <c r="I69" s="126"/>
      <c r="J69" s="144"/>
      <c r="K69" s="142">
        <f t="shared" si="8"/>
        <v>0</v>
      </c>
    </row>
    <row r="70" spans="1:11" x14ac:dyDescent="0.2">
      <c r="A70" s="163" t="s">
        <v>483</v>
      </c>
      <c r="B70" s="317" t="s">
        <v>471</v>
      </c>
      <c r="C70" s="143"/>
      <c r="D70" s="143"/>
      <c r="E70" s="143"/>
      <c r="F70" s="143"/>
      <c r="G70" s="143"/>
      <c r="H70" s="143"/>
      <c r="I70" s="126"/>
      <c r="J70" s="144"/>
      <c r="K70" s="142">
        <f t="shared" si="8"/>
        <v>0</v>
      </c>
    </row>
    <row r="71" spans="1:11" ht="12.75" customHeight="1" x14ac:dyDescent="0.2">
      <c r="A71" s="163" t="s">
        <v>484</v>
      </c>
      <c r="B71" s="317" t="s">
        <v>472</v>
      </c>
      <c r="C71" s="143">
        <v>5</v>
      </c>
      <c r="D71" s="143">
        <v>4</v>
      </c>
      <c r="E71" s="145"/>
      <c r="F71" s="145"/>
      <c r="G71" s="145"/>
      <c r="H71" s="145"/>
      <c r="I71" s="146"/>
      <c r="J71" s="147"/>
      <c r="K71" s="148">
        <f t="shared" si="8"/>
        <v>9</v>
      </c>
    </row>
    <row r="72" spans="1:11" x14ac:dyDescent="0.2">
      <c r="A72" s="163" t="s">
        <v>474</v>
      </c>
      <c r="B72" s="317" t="s">
        <v>473</v>
      </c>
      <c r="C72" s="145"/>
      <c r="D72" s="145"/>
      <c r="E72" s="145"/>
      <c r="F72" s="145"/>
      <c r="G72" s="145"/>
      <c r="H72" s="145"/>
      <c r="I72" s="146"/>
      <c r="J72" s="147"/>
      <c r="K72" s="148">
        <f t="shared" si="8"/>
        <v>0</v>
      </c>
    </row>
    <row r="73" spans="1:11" x14ac:dyDescent="0.2">
      <c r="A73" s="321" t="s">
        <v>92</v>
      </c>
      <c r="B73" s="322" t="s">
        <v>93</v>
      </c>
      <c r="C73" s="157">
        <f>SUM(C62:C72)</f>
        <v>12</v>
      </c>
      <c r="D73" s="157">
        <f t="shared" ref="D73:J73" si="9">SUM(D62:D72)</f>
        <v>7</v>
      </c>
      <c r="E73" s="157">
        <f t="shared" si="9"/>
        <v>1</v>
      </c>
      <c r="F73" s="157">
        <f t="shared" si="9"/>
        <v>0</v>
      </c>
      <c r="G73" s="157">
        <f t="shared" si="9"/>
        <v>4</v>
      </c>
      <c r="H73" s="157">
        <f t="shared" si="9"/>
        <v>2</v>
      </c>
      <c r="I73" s="157">
        <f t="shared" si="9"/>
        <v>2</v>
      </c>
      <c r="J73" s="157">
        <f t="shared" si="9"/>
        <v>2</v>
      </c>
      <c r="K73" s="148">
        <f>SUM(K62:K72)</f>
        <v>30</v>
      </c>
    </row>
    <row r="74" spans="1:11" x14ac:dyDescent="0.2">
      <c r="A74" s="166" t="s">
        <v>556</v>
      </c>
      <c r="B74" s="320"/>
      <c r="C74" s="523"/>
      <c r="D74" s="524"/>
      <c r="E74" s="524"/>
      <c r="F74" s="524"/>
      <c r="G74" s="524"/>
      <c r="H74" s="524"/>
      <c r="I74" s="524"/>
      <c r="J74" s="524"/>
      <c r="K74" s="525"/>
    </row>
    <row r="75" spans="1:11" x14ac:dyDescent="0.2">
      <c r="A75" s="315" t="s">
        <v>462</v>
      </c>
      <c r="B75" s="316" t="s">
        <v>461</v>
      </c>
      <c r="C75" s="526"/>
      <c r="D75" s="527"/>
      <c r="E75" s="527"/>
      <c r="F75" s="527"/>
      <c r="G75" s="527"/>
      <c r="H75" s="527"/>
      <c r="I75" s="527"/>
      <c r="J75" s="527"/>
      <c r="K75" s="528"/>
    </row>
    <row r="76" spans="1:11" x14ac:dyDescent="0.2">
      <c r="A76" s="163" t="s">
        <v>476</v>
      </c>
      <c r="B76" s="317" t="s">
        <v>463</v>
      </c>
      <c r="C76" s="143"/>
      <c r="D76" s="143"/>
      <c r="E76" s="143"/>
      <c r="F76" s="143"/>
      <c r="G76" s="143"/>
      <c r="H76" s="143"/>
      <c r="I76" s="126"/>
      <c r="J76" s="144"/>
      <c r="K76" s="142">
        <f>SUM(C76:J76)</f>
        <v>0</v>
      </c>
    </row>
    <row r="77" spans="1:11" x14ac:dyDescent="0.2">
      <c r="A77" s="163" t="s">
        <v>477</v>
      </c>
      <c r="B77" s="317" t="s">
        <v>464</v>
      </c>
      <c r="C77" s="143"/>
      <c r="D77" s="143"/>
      <c r="E77" s="143"/>
      <c r="F77" s="143"/>
      <c r="G77" s="143"/>
      <c r="H77" s="143"/>
      <c r="I77" s="126"/>
      <c r="J77" s="144"/>
      <c r="K77" s="142">
        <f t="shared" ref="K77:K86" si="10">SUM(C77:J77)</f>
        <v>0</v>
      </c>
    </row>
    <row r="78" spans="1:11" x14ac:dyDescent="0.2">
      <c r="A78" s="163" t="s">
        <v>478</v>
      </c>
      <c r="B78" s="317" t="s">
        <v>465</v>
      </c>
      <c r="C78" s="143"/>
      <c r="D78" s="143"/>
      <c r="E78" s="143"/>
      <c r="F78" s="143"/>
      <c r="G78" s="143"/>
      <c r="H78" s="143"/>
      <c r="I78" s="126"/>
      <c r="J78" s="144"/>
      <c r="K78" s="142">
        <f t="shared" si="10"/>
        <v>0</v>
      </c>
    </row>
    <row r="79" spans="1:11" x14ac:dyDescent="0.2">
      <c r="A79" s="163" t="s">
        <v>479</v>
      </c>
      <c r="B79" s="317" t="s">
        <v>466</v>
      </c>
      <c r="C79" s="143"/>
      <c r="D79" s="143"/>
      <c r="E79" s="143"/>
      <c r="F79" s="143"/>
      <c r="G79" s="143"/>
      <c r="H79" s="143"/>
      <c r="I79" s="126"/>
      <c r="J79" s="144"/>
      <c r="K79" s="142">
        <f t="shared" si="10"/>
        <v>0</v>
      </c>
    </row>
    <row r="80" spans="1:11" x14ac:dyDescent="0.2">
      <c r="A80" s="163" t="s">
        <v>480</v>
      </c>
      <c r="B80" s="317" t="s">
        <v>467</v>
      </c>
      <c r="C80" s="143"/>
      <c r="D80" s="143"/>
      <c r="E80" s="143"/>
      <c r="F80" s="143"/>
      <c r="G80" s="143"/>
      <c r="H80" s="143"/>
      <c r="I80" s="126"/>
      <c r="J80" s="144"/>
      <c r="K80" s="142">
        <f t="shared" si="10"/>
        <v>0</v>
      </c>
    </row>
    <row r="81" spans="1:11" x14ac:dyDescent="0.2">
      <c r="A81" s="163" t="s">
        <v>481</v>
      </c>
      <c r="B81" s="317" t="s">
        <v>468</v>
      </c>
      <c r="C81" s="143"/>
      <c r="D81" s="143"/>
      <c r="E81" s="143"/>
      <c r="F81" s="143"/>
      <c r="G81" s="143"/>
      <c r="H81" s="143"/>
      <c r="I81" s="126"/>
      <c r="J81" s="144"/>
      <c r="K81" s="142">
        <f t="shared" si="10"/>
        <v>0</v>
      </c>
    </row>
    <row r="82" spans="1:11" x14ac:dyDescent="0.2">
      <c r="A82" s="163" t="s">
        <v>475</v>
      </c>
      <c r="B82" s="317" t="s">
        <v>469</v>
      </c>
      <c r="C82" s="143"/>
      <c r="D82" s="143"/>
      <c r="E82" s="143"/>
      <c r="F82" s="143"/>
      <c r="G82" s="143"/>
      <c r="H82" s="143"/>
      <c r="I82" s="126"/>
      <c r="J82" s="144"/>
      <c r="K82" s="142">
        <f t="shared" si="10"/>
        <v>0</v>
      </c>
    </row>
    <row r="83" spans="1:11" x14ac:dyDescent="0.2">
      <c r="A83" s="163" t="s">
        <v>482</v>
      </c>
      <c r="B83" s="317" t="s">
        <v>470</v>
      </c>
      <c r="C83" s="143">
        <v>1</v>
      </c>
      <c r="D83" s="143">
        <v>1</v>
      </c>
      <c r="E83" s="143"/>
      <c r="F83" s="143"/>
      <c r="G83" s="143"/>
      <c r="H83" s="143"/>
      <c r="I83" s="126"/>
      <c r="J83" s="144"/>
      <c r="K83" s="142">
        <f t="shared" si="10"/>
        <v>2</v>
      </c>
    </row>
    <row r="84" spans="1:11" x14ac:dyDescent="0.2">
      <c r="A84" s="163" t="s">
        <v>483</v>
      </c>
      <c r="B84" s="317" t="s">
        <v>471</v>
      </c>
      <c r="C84" s="143"/>
      <c r="D84" s="143"/>
      <c r="E84" s="143"/>
      <c r="F84" s="143"/>
      <c r="G84" s="143"/>
      <c r="H84" s="143"/>
      <c r="I84" s="126"/>
      <c r="J84" s="144"/>
      <c r="K84" s="142">
        <f t="shared" si="10"/>
        <v>0</v>
      </c>
    </row>
    <row r="85" spans="1:11" ht="12.75" customHeight="1" x14ac:dyDescent="0.2">
      <c r="A85" s="163" t="s">
        <v>484</v>
      </c>
      <c r="B85" s="317" t="s">
        <v>472</v>
      </c>
      <c r="C85" s="145"/>
      <c r="D85" s="145"/>
      <c r="E85" s="145"/>
      <c r="F85" s="145"/>
      <c r="G85" s="145"/>
      <c r="H85" s="145"/>
      <c r="I85" s="146"/>
      <c r="J85" s="147"/>
      <c r="K85" s="148">
        <f t="shared" si="10"/>
        <v>0</v>
      </c>
    </row>
    <row r="86" spans="1:11" x14ac:dyDescent="0.2">
      <c r="A86" s="163" t="s">
        <v>474</v>
      </c>
      <c r="B86" s="317" t="s">
        <v>473</v>
      </c>
      <c r="C86" s="143">
        <v>3</v>
      </c>
      <c r="D86" s="143">
        <v>1</v>
      </c>
      <c r="E86" s="143"/>
      <c r="F86" s="143"/>
      <c r="G86" s="143">
        <v>2</v>
      </c>
      <c r="H86" s="143">
        <v>1</v>
      </c>
      <c r="I86" s="126"/>
      <c r="J86" s="147"/>
      <c r="K86" s="148">
        <f t="shared" si="10"/>
        <v>7</v>
      </c>
    </row>
    <row r="87" spans="1:11" x14ac:dyDescent="0.2">
      <c r="A87" s="321" t="s">
        <v>92</v>
      </c>
      <c r="B87" s="322" t="s">
        <v>93</v>
      </c>
      <c r="C87" s="157">
        <f>SUM(C76:C86)</f>
        <v>4</v>
      </c>
      <c r="D87" s="157">
        <f t="shared" ref="D87:J87" si="11">SUM(D76:D86)</f>
        <v>2</v>
      </c>
      <c r="E87" s="157">
        <f t="shared" si="11"/>
        <v>0</v>
      </c>
      <c r="F87" s="157">
        <f t="shared" si="11"/>
        <v>0</v>
      </c>
      <c r="G87" s="157">
        <f t="shared" si="11"/>
        <v>2</v>
      </c>
      <c r="H87" s="157">
        <f t="shared" si="11"/>
        <v>1</v>
      </c>
      <c r="I87" s="157">
        <f t="shared" si="11"/>
        <v>0</v>
      </c>
      <c r="J87" s="157">
        <f t="shared" si="11"/>
        <v>0</v>
      </c>
      <c r="K87" s="148">
        <f>SUM(K76:K86)</f>
        <v>9</v>
      </c>
    </row>
    <row r="88" spans="1:11" x14ac:dyDescent="0.2">
      <c r="A88" s="166" t="s">
        <v>600</v>
      </c>
      <c r="B88" s="320"/>
      <c r="C88" s="523"/>
      <c r="D88" s="524"/>
      <c r="E88" s="524"/>
      <c r="F88" s="524"/>
      <c r="G88" s="524"/>
      <c r="H88" s="524"/>
      <c r="I88" s="524"/>
      <c r="J88" s="524"/>
      <c r="K88" s="525"/>
    </row>
    <row r="89" spans="1:11" x14ac:dyDescent="0.2">
      <c r="A89" s="315" t="s">
        <v>462</v>
      </c>
      <c r="B89" s="316" t="s">
        <v>461</v>
      </c>
      <c r="C89" s="526"/>
      <c r="D89" s="527"/>
      <c r="E89" s="527"/>
      <c r="F89" s="527"/>
      <c r="G89" s="527"/>
      <c r="H89" s="527"/>
      <c r="I89" s="527"/>
      <c r="J89" s="527"/>
      <c r="K89" s="528"/>
    </row>
    <row r="90" spans="1:11" x14ac:dyDescent="0.2">
      <c r="A90" s="163" t="s">
        <v>476</v>
      </c>
      <c r="B90" s="317" t="s">
        <v>463</v>
      </c>
      <c r="C90" s="143"/>
      <c r="D90" s="143"/>
      <c r="E90" s="143"/>
      <c r="F90" s="143"/>
      <c r="G90" s="143"/>
      <c r="H90" s="143"/>
      <c r="I90" s="126"/>
      <c r="J90" s="144"/>
      <c r="K90" s="142">
        <f>SUM(C90:J90)</f>
        <v>0</v>
      </c>
    </row>
    <row r="91" spans="1:11" x14ac:dyDescent="0.2">
      <c r="A91" s="163" t="s">
        <v>477</v>
      </c>
      <c r="B91" s="317" t="s">
        <v>464</v>
      </c>
      <c r="C91" s="143"/>
      <c r="D91" s="143"/>
      <c r="E91" s="143"/>
      <c r="F91" s="143"/>
      <c r="G91" s="143"/>
      <c r="H91" s="143"/>
      <c r="I91" s="126"/>
      <c r="J91" s="144"/>
      <c r="K91" s="142">
        <f t="shared" ref="K91:K100" si="12">SUM(C91:J91)</f>
        <v>0</v>
      </c>
    </row>
    <row r="92" spans="1:11" x14ac:dyDescent="0.2">
      <c r="A92" s="163" t="s">
        <v>478</v>
      </c>
      <c r="B92" s="317" t="s">
        <v>465</v>
      </c>
      <c r="C92" s="143"/>
      <c r="D92" s="143"/>
      <c r="E92" s="143"/>
      <c r="F92" s="143"/>
      <c r="G92" s="143"/>
      <c r="H92" s="143"/>
      <c r="I92" s="126"/>
      <c r="J92" s="144"/>
      <c r="K92" s="142">
        <f t="shared" si="12"/>
        <v>0</v>
      </c>
    </row>
    <row r="93" spans="1:11" x14ac:dyDescent="0.2">
      <c r="A93" s="163" t="s">
        <v>479</v>
      </c>
      <c r="B93" s="317" t="s">
        <v>466</v>
      </c>
      <c r="C93" s="143"/>
      <c r="D93" s="143"/>
      <c r="E93" s="143"/>
      <c r="F93" s="143"/>
      <c r="G93" s="143"/>
      <c r="H93" s="143"/>
      <c r="I93" s="126"/>
      <c r="J93" s="144"/>
      <c r="K93" s="142">
        <f t="shared" si="12"/>
        <v>0</v>
      </c>
    </row>
    <row r="94" spans="1:11" x14ac:dyDescent="0.2">
      <c r="A94" s="163" t="s">
        <v>480</v>
      </c>
      <c r="B94" s="317" t="s">
        <v>467</v>
      </c>
      <c r="C94" s="143"/>
      <c r="D94" s="143"/>
      <c r="E94" s="143"/>
      <c r="F94" s="143"/>
      <c r="G94" s="143"/>
      <c r="H94" s="143"/>
      <c r="I94" s="126"/>
      <c r="J94" s="144"/>
      <c r="K94" s="142">
        <f t="shared" si="12"/>
        <v>0</v>
      </c>
    </row>
    <row r="95" spans="1:11" x14ac:dyDescent="0.2">
      <c r="A95" s="163" t="s">
        <v>481</v>
      </c>
      <c r="B95" s="317" t="s">
        <v>468</v>
      </c>
      <c r="C95" s="143"/>
      <c r="D95" s="143"/>
      <c r="E95" s="143"/>
      <c r="F95" s="143"/>
      <c r="G95" s="143"/>
      <c r="H95" s="143"/>
      <c r="I95" s="126"/>
      <c r="J95" s="144"/>
      <c r="K95" s="142">
        <f t="shared" si="12"/>
        <v>0</v>
      </c>
    </row>
    <row r="96" spans="1:11" x14ac:dyDescent="0.2">
      <c r="A96" s="163" t="s">
        <v>475</v>
      </c>
      <c r="B96" s="317" t="s">
        <v>469</v>
      </c>
      <c r="C96" s="143"/>
      <c r="D96" s="143"/>
      <c r="E96" s="143"/>
      <c r="F96" s="143"/>
      <c r="G96" s="143"/>
      <c r="H96" s="143"/>
      <c r="I96" s="126"/>
      <c r="J96" s="144"/>
      <c r="K96" s="142">
        <f t="shared" si="12"/>
        <v>0</v>
      </c>
    </row>
    <row r="97" spans="1:11" x14ac:dyDescent="0.2">
      <c r="A97" s="163" t="s">
        <v>482</v>
      </c>
      <c r="B97" s="317" t="s">
        <v>470</v>
      </c>
      <c r="C97" s="143"/>
      <c r="D97" s="143"/>
      <c r="E97" s="143"/>
      <c r="F97" s="143"/>
      <c r="G97" s="143"/>
      <c r="H97" s="143"/>
      <c r="I97" s="126">
        <v>8</v>
      </c>
      <c r="J97" s="144">
        <v>8</v>
      </c>
      <c r="K97" s="142">
        <f t="shared" si="12"/>
        <v>16</v>
      </c>
    </row>
    <row r="98" spans="1:11" x14ac:dyDescent="0.2">
      <c r="A98" s="163" t="s">
        <v>483</v>
      </c>
      <c r="B98" s="317" t="s">
        <v>471</v>
      </c>
      <c r="C98" s="143"/>
      <c r="D98" s="143"/>
      <c r="E98" s="143"/>
      <c r="F98" s="143"/>
      <c r="G98" s="143"/>
      <c r="H98" s="143"/>
      <c r="I98" s="126"/>
      <c r="J98" s="144"/>
      <c r="K98" s="142">
        <f t="shared" si="12"/>
        <v>0</v>
      </c>
    </row>
    <row r="99" spans="1:11" ht="12.75" customHeight="1" x14ac:dyDescent="0.2">
      <c r="A99" s="163" t="s">
        <v>484</v>
      </c>
      <c r="B99" s="317" t="s">
        <v>472</v>
      </c>
      <c r="C99" s="145"/>
      <c r="D99" s="145"/>
      <c r="E99" s="145"/>
      <c r="F99" s="145"/>
      <c r="G99" s="145"/>
      <c r="H99" s="145"/>
      <c r="I99" s="146"/>
      <c r="J99" s="147"/>
      <c r="K99" s="148">
        <f t="shared" si="12"/>
        <v>0</v>
      </c>
    </row>
    <row r="100" spans="1:11" x14ac:dyDescent="0.2">
      <c r="A100" s="163" t="s">
        <v>474</v>
      </c>
      <c r="B100" s="317" t="s">
        <v>473</v>
      </c>
      <c r="C100" s="145"/>
      <c r="D100" s="145"/>
      <c r="E100" s="145"/>
      <c r="F100" s="145"/>
      <c r="G100" s="145"/>
      <c r="H100" s="145"/>
      <c r="I100" s="146"/>
      <c r="J100" s="147"/>
      <c r="K100" s="148">
        <f t="shared" si="12"/>
        <v>0</v>
      </c>
    </row>
    <row r="101" spans="1:11" x14ac:dyDescent="0.2">
      <c r="A101" s="321" t="s">
        <v>92</v>
      </c>
      <c r="B101" s="322" t="s">
        <v>93</v>
      </c>
      <c r="C101" s="157">
        <f>SUM(C90:C100)</f>
        <v>0</v>
      </c>
      <c r="D101" s="157">
        <f t="shared" ref="D101:J101" si="13">SUM(D90:D100)</f>
        <v>0</v>
      </c>
      <c r="E101" s="157">
        <f t="shared" si="13"/>
        <v>0</v>
      </c>
      <c r="F101" s="157">
        <f t="shared" si="13"/>
        <v>0</v>
      </c>
      <c r="G101" s="157">
        <f t="shared" si="13"/>
        <v>0</v>
      </c>
      <c r="H101" s="157">
        <f t="shared" si="13"/>
        <v>0</v>
      </c>
      <c r="I101" s="157">
        <f t="shared" si="13"/>
        <v>8</v>
      </c>
      <c r="J101" s="157">
        <f t="shared" si="13"/>
        <v>8</v>
      </c>
      <c r="K101" s="148">
        <f>SUM(K90:K100)</f>
        <v>16</v>
      </c>
    </row>
    <row r="102" spans="1:11" x14ac:dyDescent="0.2">
      <c r="A102" s="166" t="s">
        <v>505</v>
      </c>
      <c r="B102" s="320"/>
      <c r="C102" s="523"/>
      <c r="D102" s="524"/>
      <c r="E102" s="524"/>
      <c r="F102" s="524"/>
      <c r="G102" s="524"/>
      <c r="H102" s="524"/>
      <c r="I102" s="524"/>
      <c r="J102" s="524"/>
      <c r="K102" s="525"/>
    </row>
    <row r="103" spans="1:11" x14ac:dyDescent="0.2">
      <c r="A103" s="315" t="s">
        <v>462</v>
      </c>
      <c r="B103" s="316" t="s">
        <v>461</v>
      </c>
      <c r="C103" s="526"/>
      <c r="D103" s="527"/>
      <c r="E103" s="527"/>
      <c r="F103" s="527"/>
      <c r="G103" s="527"/>
      <c r="H103" s="527"/>
      <c r="I103" s="527"/>
      <c r="J103" s="527"/>
      <c r="K103" s="528"/>
    </row>
    <row r="104" spans="1:11" x14ac:dyDescent="0.2">
      <c r="A104" s="163" t="s">
        <v>476</v>
      </c>
      <c r="B104" s="317" t="s">
        <v>463</v>
      </c>
      <c r="C104" s="143">
        <f t="shared" ref="C104:J115" si="14">SUM(C6,C20,C34,C48,C62,C76,C90)</f>
        <v>0</v>
      </c>
      <c r="D104" s="143">
        <f t="shared" si="14"/>
        <v>0</v>
      </c>
      <c r="E104" s="143">
        <f t="shared" si="14"/>
        <v>0</v>
      </c>
      <c r="F104" s="143">
        <f t="shared" si="14"/>
        <v>0</v>
      </c>
      <c r="G104" s="143">
        <f t="shared" si="14"/>
        <v>0</v>
      </c>
      <c r="H104" s="143">
        <f t="shared" si="14"/>
        <v>0</v>
      </c>
      <c r="I104" s="143">
        <f t="shared" si="14"/>
        <v>0</v>
      </c>
      <c r="J104" s="143">
        <f t="shared" si="14"/>
        <v>0</v>
      </c>
      <c r="K104" s="142">
        <f>SUM(C104:J104)</f>
        <v>0</v>
      </c>
    </row>
    <row r="105" spans="1:11" x14ac:dyDescent="0.2">
      <c r="A105" s="163" t="s">
        <v>477</v>
      </c>
      <c r="B105" s="317" t="s">
        <v>464</v>
      </c>
      <c r="C105" s="143">
        <f t="shared" si="14"/>
        <v>3</v>
      </c>
      <c r="D105" s="143">
        <f t="shared" si="14"/>
        <v>3</v>
      </c>
      <c r="E105" s="143">
        <f t="shared" si="14"/>
        <v>1</v>
      </c>
      <c r="F105" s="143">
        <f t="shared" si="14"/>
        <v>0</v>
      </c>
      <c r="G105" s="143">
        <f t="shared" si="14"/>
        <v>3</v>
      </c>
      <c r="H105" s="143">
        <f t="shared" si="14"/>
        <v>1</v>
      </c>
      <c r="I105" s="143">
        <f t="shared" si="14"/>
        <v>2</v>
      </c>
      <c r="J105" s="143">
        <f t="shared" si="14"/>
        <v>2</v>
      </c>
      <c r="K105" s="142">
        <f t="shared" ref="K105:K114" si="15">SUM(C105:J105)</f>
        <v>15</v>
      </c>
    </row>
    <row r="106" spans="1:11" x14ac:dyDescent="0.2">
      <c r="A106" s="163" t="s">
        <v>478</v>
      </c>
      <c r="B106" s="317" t="s">
        <v>465</v>
      </c>
      <c r="C106" s="143">
        <f t="shared" si="14"/>
        <v>6</v>
      </c>
      <c r="D106" s="143">
        <f t="shared" si="14"/>
        <v>1</v>
      </c>
      <c r="E106" s="143">
        <f t="shared" si="14"/>
        <v>0</v>
      </c>
      <c r="F106" s="143">
        <f t="shared" si="14"/>
        <v>0</v>
      </c>
      <c r="G106" s="143">
        <f t="shared" si="14"/>
        <v>3</v>
      </c>
      <c r="H106" s="143">
        <f t="shared" si="14"/>
        <v>2</v>
      </c>
      <c r="I106" s="143">
        <f t="shared" si="14"/>
        <v>2</v>
      </c>
      <c r="J106" s="143">
        <f t="shared" si="14"/>
        <v>2</v>
      </c>
      <c r="K106" s="142">
        <f t="shared" si="15"/>
        <v>16</v>
      </c>
    </row>
    <row r="107" spans="1:11" x14ac:dyDescent="0.2">
      <c r="A107" s="163" t="s">
        <v>479</v>
      </c>
      <c r="B107" s="317" t="s">
        <v>466</v>
      </c>
      <c r="C107" s="143">
        <f t="shared" si="14"/>
        <v>2</v>
      </c>
      <c r="D107" s="143">
        <f t="shared" si="14"/>
        <v>2</v>
      </c>
      <c r="E107" s="143">
        <f t="shared" si="14"/>
        <v>0</v>
      </c>
      <c r="F107" s="143">
        <f t="shared" si="14"/>
        <v>0</v>
      </c>
      <c r="G107" s="143">
        <f t="shared" si="14"/>
        <v>4</v>
      </c>
      <c r="H107" s="143">
        <f t="shared" si="14"/>
        <v>4</v>
      </c>
      <c r="I107" s="143">
        <f t="shared" si="14"/>
        <v>1</v>
      </c>
      <c r="J107" s="143">
        <f t="shared" si="14"/>
        <v>1</v>
      </c>
      <c r="K107" s="142">
        <f t="shared" si="15"/>
        <v>14</v>
      </c>
    </row>
    <row r="108" spans="1:11" x14ac:dyDescent="0.2">
      <c r="A108" s="163" t="s">
        <v>480</v>
      </c>
      <c r="B108" s="317" t="s">
        <v>467</v>
      </c>
      <c r="C108" s="143">
        <f t="shared" si="14"/>
        <v>9</v>
      </c>
      <c r="D108" s="143">
        <f t="shared" si="14"/>
        <v>6</v>
      </c>
      <c r="E108" s="143">
        <f t="shared" si="14"/>
        <v>0</v>
      </c>
      <c r="F108" s="143">
        <f t="shared" si="14"/>
        <v>0</v>
      </c>
      <c r="G108" s="143">
        <f t="shared" si="14"/>
        <v>9</v>
      </c>
      <c r="H108" s="143">
        <f t="shared" si="14"/>
        <v>7</v>
      </c>
      <c r="I108" s="143">
        <f t="shared" si="14"/>
        <v>9</v>
      </c>
      <c r="J108" s="143">
        <f t="shared" si="14"/>
        <v>9</v>
      </c>
      <c r="K108" s="142">
        <f t="shared" si="15"/>
        <v>49</v>
      </c>
    </row>
    <row r="109" spans="1:11" x14ac:dyDescent="0.2">
      <c r="A109" s="163" t="s">
        <v>481</v>
      </c>
      <c r="B109" s="317" t="s">
        <v>468</v>
      </c>
      <c r="C109" s="143">
        <f t="shared" si="14"/>
        <v>0</v>
      </c>
      <c r="D109" s="143">
        <f t="shared" si="14"/>
        <v>0</v>
      </c>
      <c r="E109" s="143">
        <f t="shared" si="14"/>
        <v>0</v>
      </c>
      <c r="F109" s="143">
        <f t="shared" si="14"/>
        <v>0</v>
      </c>
      <c r="G109" s="143">
        <f t="shared" si="14"/>
        <v>1</v>
      </c>
      <c r="H109" s="143">
        <f t="shared" si="14"/>
        <v>1</v>
      </c>
      <c r="I109" s="143">
        <f t="shared" si="14"/>
        <v>0</v>
      </c>
      <c r="J109" s="143">
        <f t="shared" si="14"/>
        <v>0</v>
      </c>
      <c r="K109" s="142">
        <f t="shared" si="15"/>
        <v>2</v>
      </c>
    </row>
    <row r="110" spans="1:11" x14ac:dyDescent="0.2">
      <c r="A110" s="163" t="s">
        <v>475</v>
      </c>
      <c r="B110" s="317" t="s">
        <v>469</v>
      </c>
      <c r="C110" s="143">
        <f t="shared" si="14"/>
        <v>8</v>
      </c>
      <c r="D110" s="143">
        <f t="shared" si="14"/>
        <v>5</v>
      </c>
      <c r="E110" s="143">
        <f t="shared" si="14"/>
        <v>0</v>
      </c>
      <c r="F110" s="143">
        <f t="shared" si="14"/>
        <v>0</v>
      </c>
      <c r="G110" s="143">
        <f t="shared" si="14"/>
        <v>8</v>
      </c>
      <c r="H110" s="143">
        <f t="shared" si="14"/>
        <v>4</v>
      </c>
      <c r="I110" s="143">
        <f t="shared" si="14"/>
        <v>5</v>
      </c>
      <c r="J110" s="143">
        <f t="shared" si="14"/>
        <v>5</v>
      </c>
      <c r="K110" s="142">
        <f t="shared" si="15"/>
        <v>35</v>
      </c>
    </row>
    <row r="111" spans="1:11" x14ac:dyDescent="0.2">
      <c r="A111" s="163" t="s">
        <v>482</v>
      </c>
      <c r="B111" s="317" t="s">
        <v>470</v>
      </c>
      <c r="C111" s="143">
        <f t="shared" si="14"/>
        <v>6</v>
      </c>
      <c r="D111" s="143">
        <f t="shared" si="14"/>
        <v>6</v>
      </c>
      <c r="E111" s="143">
        <f t="shared" si="14"/>
        <v>0</v>
      </c>
      <c r="F111" s="143">
        <f t="shared" si="14"/>
        <v>0</v>
      </c>
      <c r="G111" s="143">
        <f t="shared" si="14"/>
        <v>15</v>
      </c>
      <c r="H111" s="143">
        <f t="shared" si="14"/>
        <v>10</v>
      </c>
      <c r="I111" s="143">
        <f t="shared" si="14"/>
        <v>19</v>
      </c>
      <c r="J111" s="143">
        <f t="shared" si="14"/>
        <v>17</v>
      </c>
      <c r="K111" s="142">
        <f t="shared" si="15"/>
        <v>73</v>
      </c>
    </row>
    <row r="112" spans="1:11" x14ac:dyDescent="0.2">
      <c r="A112" s="163" t="s">
        <v>483</v>
      </c>
      <c r="B112" s="317" t="s">
        <v>471</v>
      </c>
      <c r="C112" s="143">
        <f t="shared" si="14"/>
        <v>0</v>
      </c>
      <c r="D112" s="143">
        <f t="shared" si="14"/>
        <v>0</v>
      </c>
      <c r="E112" s="143">
        <f t="shared" si="14"/>
        <v>0</v>
      </c>
      <c r="F112" s="143">
        <f t="shared" si="14"/>
        <v>0</v>
      </c>
      <c r="G112" s="143">
        <f t="shared" si="14"/>
        <v>0</v>
      </c>
      <c r="H112" s="143">
        <f t="shared" si="14"/>
        <v>0</v>
      </c>
      <c r="I112" s="143">
        <f t="shared" si="14"/>
        <v>0</v>
      </c>
      <c r="J112" s="143">
        <f t="shared" si="14"/>
        <v>0</v>
      </c>
      <c r="K112" s="142">
        <f t="shared" si="15"/>
        <v>0</v>
      </c>
    </row>
    <row r="113" spans="1:11" ht="12.75" customHeight="1" x14ac:dyDescent="0.2">
      <c r="A113" s="163" t="s">
        <v>484</v>
      </c>
      <c r="B113" s="317" t="s">
        <v>472</v>
      </c>
      <c r="C113" s="143">
        <f t="shared" si="14"/>
        <v>5</v>
      </c>
      <c r="D113" s="143">
        <f t="shared" si="14"/>
        <v>4</v>
      </c>
      <c r="E113" s="143">
        <f t="shared" si="14"/>
        <v>0</v>
      </c>
      <c r="F113" s="143">
        <f t="shared" si="14"/>
        <v>0</v>
      </c>
      <c r="G113" s="143">
        <f t="shared" si="14"/>
        <v>0</v>
      </c>
      <c r="H113" s="143">
        <f t="shared" si="14"/>
        <v>0</v>
      </c>
      <c r="I113" s="143">
        <f t="shared" si="14"/>
        <v>0</v>
      </c>
      <c r="J113" s="143">
        <f t="shared" si="14"/>
        <v>0</v>
      </c>
      <c r="K113" s="142">
        <f t="shared" si="15"/>
        <v>9</v>
      </c>
    </row>
    <row r="114" spans="1:11" ht="13.5" thickBot="1" x14ac:dyDescent="0.25">
      <c r="A114" s="163" t="s">
        <v>474</v>
      </c>
      <c r="B114" s="317" t="s">
        <v>473</v>
      </c>
      <c r="C114" s="301">
        <f t="shared" si="14"/>
        <v>3</v>
      </c>
      <c r="D114" s="301">
        <f t="shared" si="14"/>
        <v>1</v>
      </c>
      <c r="E114" s="301">
        <f t="shared" si="14"/>
        <v>0</v>
      </c>
      <c r="F114" s="301">
        <f t="shared" si="14"/>
        <v>0</v>
      </c>
      <c r="G114" s="301">
        <f t="shared" si="14"/>
        <v>2</v>
      </c>
      <c r="H114" s="301">
        <f t="shared" si="14"/>
        <v>1</v>
      </c>
      <c r="I114" s="301">
        <f t="shared" si="14"/>
        <v>0</v>
      </c>
      <c r="J114" s="301">
        <f t="shared" si="14"/>
        <v>0</v>
      </c>
      <c r="K114" s="276">
        <f t="shared" si="15"/>
        <v>7</v>
      </c>
    </row>
    <row r="115" spans="1:11" ht="13.5" thickBot="1" x14ac:dyDescent="0.25">
      <c r="A115" s="323" t="s">
        <v>559</v>
      </c>
      <c r="B115" s="324" t="s">
        <v>93</v>
      </c>
      <c r="C115" s="325">
        <f t="shared" si="14"/>
        <v>42</v>
      </c>
      <c r="D115" s="325">
        <f t="shared" si="14"/>
        <v>28</v>
      </c>
      <c r="E115" s="325">
        <f t="shared" si="14"/>
        <v>1</v>
      </c>
      <c r="F115" s="325">
        <f t="shared" si="14"/>
        <v>0</v>
      </c>
      <c r="G115" s="325">
        <f t="shared" si="14"/>
        <v>45</v>
      </c>
      <c r="H115" s="325">
        <f t="shared" si="14"/>
        <v>30</v>
      </c>
      <c r="I115" s="325">
        <f t="shared" si="14"/>
        <v>38</v>
      </c>
      <c r="J115" s="325">
        <f t="shared" si="14"/>
        <v>36</v>
      </c>
      <c r="K115" s="326">
        <f>SUM(K104:K114)</f>
        <v>220</v>
      </c>
    </row>
  </sheetData>
  <mergeCells count="22">
    <mergeCell ref="C75:K75"/>
    <mergeCell ref="C88:K88"/>
    <mergeCell ref="C89:K89"/>
    <mergeCell ref="C102:K102"/>
    <mergeCell ref="C103:K103"/>
    <mergeCell ref="C46:K46"/>
    <mergeCell ref="C47:K47"/>
    <mergeCell ref="C60:K60"/>
    <mergeCell ref="C61:K61"/>
    <mergeCell ref="C74:K74"/>
    <mergeCell ref="M1:W1"/>
    <mergeCell ref="A1:K1"/>
    <mergeCell ref="C2:D2"/>
    <mergeCell ref="E2:F2"/>
    <mergeCell ref="G2:H2"/>
    <mergeCell ref="I2:J2"/>
    <mergeCell ref="C32:K32"/>
    <mergeCell ref="C33:K33"/>
    <mergeCell ref="B4:K4"/>
    <mergeCell ref="C18:K18"/>
    <mergeCell ref="C5:K5"/>
    <mergeCell ref="C19:K19"/>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E43"/>
  <sheetViews>
    <sheetView zoomScaleNormal="100" workbookViewId="0">
      <selection activeCell="A40" sqref="A40"/>
    </sheetView>
  </sheetViews>
  <sheetFormatPr defaultColWidth="9.140625"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667" t="s">
        <v>413</v>
      </c>
      <c r="B1" s="668"/>
      <c r="C1" s="669"/>
      <c r="D1" s="669"/>
      <c r="E1" s="670"/>
    </row>
    <row r="2" spans="1:5" s="5" customFormat="1" ht="38.25" customHeight="1" x14ac:dyDescent="0.2">
      <c r="A2" s="14" t="s">
        <v>505</v>
      </c>
      <c r="B2" s="671" t="s">
        <v>40</v>
      </c>
      <c r="C2" s="672"/>
      <c r="D2" s="673"/>
      <c r="E2" s="678" t="s">
        <v>575</v>
      </c>
    </row>
    <row r="3" spans="1:5" s="5" customFormat="1" ht="15" customHeight="1" x14ac:dyDescent="0.2">
      <c r="A3" s="676"/>
      <c r="B3" s="674" t="s">
        <v>573</v>
      </c>
      <c r="C3" s="674"/>
      <c r="D3" s="675" t="s">
        <v>574</v>
      </c>
      <c r="E3" s="679"/>
    </row>
    <row r="4" spans="1:5" s="5" customFormat="1" ht="51.75" thickBot="1" x14ac:dyDescent="0.25">
      <c r="A4" s="677"/>
      <c r="B4" s="53" t="s">
        <v>71</v>
      </c>
      <c r="C4" s="53" t="s">
        <v>113</v>
      </c>
      <c r="D4" s="675"/>
      <c r="E4" s="680"/>
    </row>
    <row r="5" spans="1:5" customFormat="1" ht="17.100000000000001" customHeight="1" x14ac:dyDescent="0.25">
      <c r="A5" s="159" t="s">
        <v>508</v>
      </c>
      <c r="B5" s="160">
        <v>2</v>
      </c>
      <c r="C5" s="450">
        <v>1</v>
      </c>
      <c r="D5" s="450">
        <v>1</v>
      </c>
      <c r="E5" s="451">
        <v>54.5</v>
      </c>
    </row>
    <row r="6" spans="1:5" customFormat="1" ht="17.100000000000001" customHeight="1" x14ac:dyDescent="0.25">
      <c r="A6" s="29" t="s">
        <v>452</v>
      </c>
      <c r="B6" s="452">
        <v>1</v>
      </c>
      <c r="C6" s="453">
        <v>1</v>
      </c>
      <c r="D6" s="453">
        <v>1</v>
      </c>
      <c r="E6" s="63">
        <v>53</v>
      </c>
    </row>
    <row r="7" spans="1:5" customFormat="1" ht="17.100000000000001" customHeight="1" x14ac:dyDescent="0.25">
      <c r="A7" s="29" t="s">
        <v>96</v>
      </c>
      <c r="B7" s="452"/>
      <c r="C7" s="453"/>
      <c r="D7" s="453"/>
      <c r="E7" s="63"/>
    </row>
    <row r="8" spans="1:5" customFormat="1" ht="17.100000000000001" customHeight="1" x14ac:dyDescent="0.25">
      <c r="A8" s="29" t="s">
        <v>453</v>
      </c>
      <c r="B8" s="452">
        <v>1</v>
      </c>
      <c r="C8" s="453"/>
      <c r="D8" s="453"/>
      <c r="E8" s="63">
        <v>56</v>
      </c>
    </row>
    <row r="9" spans="1:5" customFormat="1" ht="17.100000000000001" customHeight="1" thickBot="1" x14ac:dyDescent="0.3">
      <c r="A9" s="454" t="s">
        <v>96</v>
      </c>
      <c r="B9" s="455">
        <v>1</v>
      </c>
      <c r="C9" s="456"/>
      <c r="D9" s="456"/>
      <c r="E9" s="457">
        <v>56</v>
      </c>
    </row>
    <row r="10" spans="1:5" customFormat="1" ht="17.100000000000001" customHeight="1" x14ac:dyDescent="0.25">
      <c r="A10" s="159" t="s">
        <v>552</v>
      </c>
      <c r="B10" s="160">
        <v>4</v>
      </c>
      <c r="C10" s="458">
        <v>4</v>
      </c>
      <c r="D10" s="450"/>
      <c r="E10" s="451">
        <v>44</v>
      </c>
    </row>
    <row r="11" spans="1:5" customFormat="1" ht="17.100000000000001" customHeight="1" x14ac:dyDescent="0.25">
      <c r="A11" s="29" t="s">
        <v>452</v>
      </c>
      <c r="B11" s="452">
        <v>3</v>
      </c>
      <c r="C11" s="460">
        <v>3</v>
      </c>
      <c r="D11" s="453"/>
      <c r="E11" s="63">
        <v>45</v>
      </c>
    </row>
    <row r="12" spans="1:5" customFormat="1" ht="17.100000000000001" customHeight="1" x14ac:dyDescent="0.25">
      <c r="A12" s="29" t="s">
        <v>96</v>
      </c>
      <c r="B12" s="452">
        <v>1</v>
      </c>
      <c r="C12" s="460">
        <v>1</v>
      </c>
      <c r="D12" s="453"/>
      <c r="E12" s="63">
        <v>47</v>
      </c>
    </row>
    <row r="13" spans="1:5" customFormat="1" ht="17.100000000000001" customHeight="1" x14ac:dyDescent="0.25">
      <c r="A13" s="29" t="s">
        <v>453</v>
      </c>
      <c r="B13" s="452">
        <v>1</v>
      </c>
      <c r="C13" s="453">
        <v>1</v>
      </c>
      <c r="D13" s="453"/>
      <c r="E13" s="63">
        <v>40</v>
      </c>
    </row>
    <row r="14" spans="1:5" customFormat="1" ht="17.100000000000001" customHeight="1" thickBot="1" x14ac:dyDescent="0.3">
      <c r="A14" s="454" t="s">
        <v>96</v>
      </c>
      <c r="B14" s="455"/>
      <c r="C14" s="456"/>
      <c r="D14" s="456"/>
      <c r="E14" s="457"/>
    </row>
    <row r="15" spans="1:5" customFormat="1" ht="17.100000000000001" customHeight="1" x14ac:dyDescent="0.25">
      <c r="A15" s="159" t="s">
        <v>553</v>
      </c>
      <c r="B15" s="160">
        <v>5</v>
      </c>
      <c r="C15" s="450">
        <v>3</v>
      </c>
      <c r="D15" s="458">
        <v>2</v>
      </c>
      <c r="E15" s="459">
        <v>42</v>
      </c>
    </row>
    <row r="16" spans="1:5" customFormat="1" ht="17.100000000000001" customHeight="1" x14ac:dyDescent="0.25">
      <c r="A16" s="29" t="s">
        <v>452</v>
      </c>
      <c r="B16" s="452">
        <v>1</v>
      </c>
      <c r="C16" s="453">
        <v>1</v>
      </c>
      <c r="D16" s="460">
        <v>2</v>
      </c>
      <c r="E16" s="223">
        <v>44</v>
      </c>
    </row>
    <row r="17" spans="1:5" customFormat="1" ht="17.100000000000001" customHeight="1" x14ac:dyDescent="0.25">
      <c r="A17" s="29" t="s">
        <v>96</v>
      </c>
      <c r="B17" s="452"/>
      <c r="C17" s="453"/>
      <c r="D17" s="453"/>
      <c r="E17" s="63"/>
    </row>
    <row r="18" spans="1:5" customFormat="1" ht="17.100000000000001" customHeight="1" x14ac:dyDescent="0.25">
      <c r="A18" s="29" t="s">
        <v>453</v>
      </c>
      <c r="B18" s="452">
        <v>4</v>
      </c>
      <c r="C18" s="453">
        <v>2</v>
      </c>
      <c r="D18" s="453"/>
      <c r="E18" s="63">
        <v>41.5</v>
      </c>
    </row>
    <row r="19" spans="1:5" customFormat="1" ht="17.100000000000001" customHeight="1" thickBot="1" x14ac:dyDescent="0.3">
      <c r="A19" s="454" t="s">
        <v>96</v>
      </c>
      <c r="B19" s="455">
        <v>2</v>
      </c>
      <c r="C19" s="456"/>
      <c r="D19" s="456"/>
      <c r="E19" s="457">
        <v>40</v>
      </c>
    </row>
    <row r="20" spans="1:5" customFormat="1" ht="17.100000000000001" customHeight="1" x14ac:dyDescent="0.25">
      <c r="A20" s="159" t="s">
        <v>554</v>
      </c>
      <c r="B20" s="160">
        <v>1</v>
      </c>
      <c r="C20" s="450"/>
      <c r="D20" s="450">
        <v>2</v>
      </c>
      <c r="E20" s="451">
        <v>48</v>
      </c>
    </row>
    <row r="21" spans="1:5" customFormat="1" ht="17.100000000000001" customHeight="1" x14ac:dyDescent="0.25">
      <c r="A21" s="29" t="s">
        <v>452</v>
      </c>
      <c r="B21" s="452"/>
      <c r="C21" s="453"/>
      <c r="D21" s="453"/>
      <c r="E21" s="63"/>
    </row>
    <row r="22" spans="1:5" customFormat="1" ht="17.100000000000001" customHeight="1" x14ac:dyDescent="0.25">
      <c r="A22" s="29" t="s">
        <v>96</v>
      </c>
      <c r="B22" s="452"/>
      <c r="C22" s="453"/>
      <c r="D22" s="453"/>
      <c r="E22" s="63"/>
    </row>
    <row r="23" spans="1:5" customFormat="1" ht="17.100000000000001" customHeight="1" x14ac:dyDescent="0.25">
      <c r="A23" s="29" t="s">
        <v>453</v>
      </c>
      <c r="B23" s="452">
        <v>1</v>
      </c>
      <c r="C23" s="453"/>
      <c r="D23" s="453">
        <v>2</v>
      </c>
      <c r="E23" s="63">
        <v>48</v>
      </c>
    </row>
    <row r="24" spans="1:5" customFormat="1" ht="17.100000000000001" customHeight="1" thickBot="1" x14ac:dyDescent="0.3">
      <c r="A24" s="454" t="s">
        <v>96</v>
      </c>
      <c r="B24" s="455"/>
      <c r="C24" s="456"/>
      <c r="D24" s="456"/>
      <c r="E24" s="457"/>
    </row>
    <row r="25" spans="1:5" customFormat="1" ht="17.100000000000001" customHeight="1" x14ac:dyDescent="0.25">
      <c r="A25" s="159" t="s">
        <v>555</v>
      </c>
      <c r="B25" s="160"/>
      <c r="C25" s="450"/>
      <c r="D25" s="461"/>
      <c r="E25" s="462"/>
    </row>
    <row r="26" spans="1:5" customFormat="1" ht="17.100000000000001" customHeight="1" x14ac:dyDescent="0.25">
      <c r="A26" s="29" t="s">
        <v>452</v>
      </c>
      <c r="B26" s="452"/>
      <c r="C26" s="453"/>
      <c r="D26" s="453"/>
      <c r="E26" s="63"/>
    </row>
    <row r="27" spans="1:5" customFormat="1" ht="17.100000000000001" customHeight="1" x14ac:dyDescent="0.25">
      <c r="A27" s="29" t="s">
        <v>96</v>
      </c>
      <c r="B27" s="452"/>
      <c r="C27" s="453"/>
      <c r="D27" s="453"/>
      <c r="E27" s="63"/>
    </row>
    <row r="28" spans="1:5" customFormat="1" ht="17.100000000000001" customHeight="1" x14ac:dyDescent="0.25">
      <c r="A28" s="29" t="s">
        <v>453</v>
      </c>
      <c r="B28" s="452"/>
      <c r="C28" s="453"/>
      <c r="D28" s="463"/>
      <c r="E28" s="464"/>
    </row>
    <row r="29" spans="1:5" customFormat="1" ht="17.100000000000001" customHeight="1" thickBot="1" x14ac:dyDescent="0.3">
      <c r="A29" s="454" t="s">
        <v>96</v>
      </c>
      <c r="B29" s="455"/>
      <c r="C29" s="456"/>
      <c r="D29" s="465"/>
      <c r="E29" s="466"/>
    </row>
    <row r="30" spans="1:5" customFormat="1" ht="17.100000000000001" customHeight="1" x14ac:dyDescent="0.25">
      <c r="A30" s="159" t="s">
        <v>556</v>
      </c>
      <c r="B30" s="160"/>
      <c r="C30" s="450"/>
      <c r="D30" s="450"/>
      <c r="E30" s="451"/>
    </row>
    <row r="31" spans="1:5" customFormat="1" ht="17.100000000000001" customHeight="1" x14ac:dyDescent="0.25">
      <c r="A31" s="29" t="s">
        <v>452</v>
      </c>
      <c r="B31" s="452"/>
      <c r="C31" s="453"/>
      <c r="D31" s="453"/>
      <c r="E31" s="63"/>
    </row>
    <row r="32" spans="1:5" customFormat="1" ht="17.100000000000001" customHeight="1" x14ac:dyDescent="0.25">
      <c r="A32" s="29" t="s">
        <v>96</v>
      </c>
      <c r="B32" s="452"/>
      <c r="C32" s="453"/>
      <c r="D32" s="453"/>
      <c r="E32" s="63"/>
    </row>
    <row r="33" spans="1:5" customFormat="1" ht="17.100000000000001" customHeight="1" x14ac:dyDescent="0.25">
      <c r="A33" s="29" t="s">
        <v>453</v>
      </c>
      <c r="B33" s="452"/>
      <c r="C33" s="453"/>
      <c r="D33" s="453"/>
      <c r="E33" s="63"/>
    </row>
    <row r="34" spans="1:5" customFormat="1" ht="17.100000000000001" customHeight="1" thickBot="1" x14ac:dyDescent="0.3">
      <c r="A34" s="454" t="s">
        <v>96</v>
      </c>
      <c r="B34" s="455"/>
      <c r="C34" s="456"/>
      <c r="D34" s="456"/>
      <c r="E34" s="457"/>
    </row>
    <row r="35" spans="1:5" customFormat="1" ht="17.100000000000001" customHeight="1" x14ac:dyDescent="0.25">
      <c r="A35" s="159" t="s">
        <v>506</v>
      </c>
      <c r="B35" s="160">
        <v>1</v>
      </c>
      <c r="C35" s="458">
        <v>1</v>
      </c>
      <c r="D35" s="461"/>
      <c r="E35" s="451">
        <v>39</v>
      </c>
    </row>
    <row r="36" spans="1:5" customFormat="1" ht="17.100000000000001" customHeight="1" x14ac:dyDescent="0.25">
      <c r="A36" s="29" t="s">
        <v>452</v>
      </c>
      <c r="B36" s="452"/>
      <c r="C36" s="460"/>
      <c r="D36" s="453"/>
      <c r="E36" s="63"/>
    </row>
    <row r="37" spans="1:5" customFormat="1" ht="17.100000000000001" customHeight="1" x14ac:dyDescent="0.25">
      <c r="A37" s="29" t="s">
        <v>96</v>
      </c>
      <c r="B37" s="452"/>
      <c r="C37" s="460"/>
      <c r="D37" s="453"/>
      <c r="E37" s="63"/>
    </row>
    <row r="38" spans="1:5" customFormat="1" ht="17.100000000000001" customHeight="1" x14ac:dyDescent="0.25">
      <c r="A38" s="29" t="s">
        <v>453</v>
      </c>
      <c r="B38" s="452">
        <v>1</v>
      </c>
      <c r="C38" s="460">
        <v>1</v>
      </c>
      <c r="D38" s="463"/>
      <c r="E38" s="63">
        <v>39</v>
      </c>
    </row>
    <row r="39" spans="1:5" customFormat="1" ht="17.100000000000001" customHeight="1" thickBot="1" x14ac:dyDescent="0.3">
      <c r="A39" s="454" t="s">
        <v>96</v>
      </c>
      <c r="B39" s="455"/>
      <c r="C39" s="467"/>
      <c r="D39" s="456"/>
      <c r="E39" s="457"/>
    </row>
    <row r="40" spans="1:5" customFormat="1" ht="17.100000000000001" customHeight="1" x14ac:dyDescent="0.25">
      <c r="A40" s="61" t="s">
        <v>68</v>
      </c>
      <c r="B40" s="468">
        <v>5</v>
      </c>
      <c r="C40" s="469">
        <v>5</v>
      </c>
      <c r="D40" s="469">
        <v>3</v>
      </c>
      <c r="E40" s="470">
        <v>47</v>
      </c>
    </row>
    <row r="41" spans="1:5" customFormat="1" ht="17.100000000000001" customHeight="1" thickBot="1" x14ac:dyDescent="0.3">
      <c r="A41" s="129" t="s">
        <v>96</v>
      </c>
      <c r="B41" s="471">
        <v>1</v>
      </c>
      <c r="C41" s="472">
        <v>1</v>
      </c>
      <c r="D41" s="472"/>
      <c r="E41" s="226">
        <v>47</v>
      </c>
    </row>
    <row r="42" spans="1:5" customFormat="1" ht="17.100000000000001" customHeight="1" x14ac:dyDescent="0.25">
      <c r="A42" s="473" t="s">
        <v>69</v>
      </c>
      <c r="B42" s="474">
        <v>8</v>
      </c>
      <c r="C42" s="475">
        <v>4</v>
      </c>
      <c r="D42" s="475">
        <v>2</v>
      </c>
      <c r="E42" s="476">
        <v>44</v>
      </c>
    </row>
    <row r="43" spans="1:5" customFormat="1" ht="17.100000000000001" customHeight="1" thickBot="1" x14ac:dyDescent="0.3">
      <c r="A43" s="192" t="s">
        <v>96</v>
      </c>
      <c r="B43" s="471">
        <v>3</v>
      </c>
      <c r="C43" s="477"/>
      <c r="D43" s="477"/>
      <c r="E43" s="226">
        <v>45</v>
      </c>
    </row>
  </sheetData>
  <mergeCells count="6">
    <mergeCell ref="A1:E1"/>
    <mergeCell ref="B2:D2"/>
    <mergeCell ref="B3:C3"/>
    <mergeCell ref="D3:D4"/>
    <mergeCell ref="A3:A4"/>
    <mergeCell ref="E2:E4"/>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E9" sqref="E9"/>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18.75" x14ac:dyDescent="0.2">
      <c r="A1" s="682" t="s">
        <v>538</v>
      </c>
      <c r="B1" s="668"/>
      <c r="C1" s="668"/>
      <c r="D1" s="668"/>
      <c r="E1" s="670"/>
    </row>
    <row r="2" spans="1:16" s="5" customFormat="1" ht="25.5" x14ac:dyDescent="0.2">
      <c r="A2" s="14" t="s">
        <v>505</v>
      </c>
      <c r="B2" s="622" t="s">
        <v>104</v>
      </c>
      <c r="C2" s="622"/>
      <c r="D2" s="348"/>
      <c r="E2" s="636" t="s">
        <v>4</v>
      </c>
    </row>
    <row r="3" spans="1:16" s="5" customFormat="1" ht="25.5" x14ac:dyDescent="0.2">
      <c r="A3" s="14"/>
      <c r="B3" s="348" t="s">
        <v>4</v>
      </c>
      <c r="C3" s="7" t="s">
        <v>53</v>
      </c>
      <c r="D3" s="348" t="s">
        <v>52</v>
      </c>
      <c r="E3" s="636"/>
    </row>
    <row r="4" spans="1:16" x14ac:dyDescent="0.2">
      <c r="A4" s="17" t="s">
        <v>576</v>
      </c>
      <c r="B4" s="9" t="s">
        <v>537</v>
      </c>
      <c r="C4" s="10"/>
      <c r="D4" s="10">
        <v>23</v>
      </c>
      <c r="E4" s="218">
        <f t="shared" ref="E4:E9" si="0">SUM(B4,D4)</f>
        <v>23</v>
      </c>
    </row>
    <row r="5" spans="1:16" x14ac:dyDescent="0.2">
      <c r="A5" s="17" t="s">
        <v>577</v>
      </c>
      <c r="B5" s="11"/>
      <c r="C5" s="10"/>
      <c r="D5" s="10">
        <v>381</v>
      </c>
      <c r="E5" s="218">
        <f t="shared" si="0"/>
        <v>381</v>
      </c>
    </row>
    <row r="6" spans="1:16" x14ac:dyDescent="0.2">
      <c r="A6" s="17" t="s">
        <v>578</v>
      </c>
      <c r="B6" s="11"/>
      <c r="C6" s="10"/>
      <c r="D6" s="10">
        <v>355</v>
      </c>
      <c r="E6" s="218">
        <f t="shared" si="0"/>
        <v>355</v>
      </c>
    </row>
    <row r="7" spans="1:16" ht="38.25" x14ac:dyDescent="0.2">
      <c r="A7" s="17" t="s">
        <v>579</v>
      </c>
      <c r="B7" s="11">
        <v>4</v>
      </c>
      <c r="C7" s="10"/>
      <c r="D7" s="10">
        <v>612</v>
      </c>
      <c r="E7" s="218">
        <f t="shared" si="0"/>
        <v>616</v>
      </c>
    </row>
    <row r="8" spans="1:16" ht="38.25" x14ac:dyDescent="0.2">
      <c r="A8" s="17" t="s">
        <v>580</v>
      </c>
      <c r="B8" s="11"/>
      <c r="C8" s="10"/>
      <c r="D8" s="10">
        <v>147</v>
      </c>
      <c r="E8" s="218">
        <f t="shared" si="0"/>
        <v>147</v>
      </c>
    </row>
    <row r="9" spans="1:16" ht="13.5" thickBot="1" x14ac:dyDescent="0.25">
      <c r="A9" s="177" t="s">
        <v>581</v>
      </c>
      <c r="B9" s="219">
        <v>7803</v>
      </c>
      <c r="C9" s="178"/>
      <c r="D9" s="178">
        <v>36190</v>
      </c>
      <c r="E9" s="220">
        <f t="shared" si="0"/>
        <v>43993</v>
      </c>
    </row>
    <row r="10" spans="1:16" x14ac:dyDescent="0.2">
      <c r="A10" s="127"/>
      <c r="B10" s="128"/>
      <c r="C10" s="123"/>
      <c r="D10" s="123"/>
      <c r="E10" s="123"/>
    </row>
    <row r="11" spans="1:16" x14ac:dyDescent="0.2">
      <c r="A11" s="620" t="s">
        <v>561</v>
      </c>
      <c r="B11" s="620"/>
      <c r="C11" s="620"/>
      <c r="D11" s="620"/>
      <c r="E11" s="620"/>
    </row>
    <row r="12" spans="1:16" ht="50.25" customHeight="1" x14ac:dyDescent="0.2">
      <c r="A12" s="683" t="s">
        <v>561</v>
      </c>
      <c r="B12" s="683"/>
      <c r="C12" s="683"/>
      <c r="D12" s="683"/>
      <c r="E12" s="683"/>
    </row>
    <row r="13" spans="1:16" ht="38.25" customHeight="1" x14ac:dyDescent="0.2">
      <c r="A13" s="683" t="s">
        <v>561</v>
      </c>
      <c r="B13" s="683"/>
      <c r="C13" s="683"/>
      <c r="D13" s="683"/>
      <c r="E13" s="683"/>
    </row>
    <row r="14" spans="1:16" ht="30.75" customHeight="1" x14ac:dyDescent="0.2">
      <c r="A14" s="620" t="s">
        <v>561</v>
      </c>
      <c r="B14" s="620"/>
      <c r="C14" s="620"/>
      <c r="D14" s="620"/>
      <c r="E14" s="620"/>
      <c r="F14" s="107"/>
      <c r="G14" s="107"/>
      <c r="H14" s="107"/>
      <c r="I14" s="107"/>
      <c r="J14" s="107"/>
      <c r="K14" s="107"/>
      <c r="L14" s="107"/>
      <c r="M14" s="107"/>
      <c r="N14" s="107"/>
      <c r="O14" s="107"/>
      <c r="P14" s="47"/>
    </row>
    <row r="15" spans="1:16" ht="30" customHeight="1" x14ac:dyDescent="0.2">
      <c r="A15" s="620" t="s">
        <v>561</v>
      </c>
      <c r="B15" s="620"/>
      <c r="C15" s="620"/>
      <c r="D15" s="620"/>
      <c r="E15" s="620"/>
      <c r="F15" s="107"/>
      <c r="G15" s="107"/>
      <c r="H15" s="107"/>
      <c r="I15" s="107"/>
      <c r="J15" s="107"/>
      <c r="K15" s="107"/>
      <c r="L15" s="107"/>
      <c r="M15" s="107"/>
      <c r="N15" s="107"/>
      <c r="O15" s="107"/>
      <c r="P15" s="47"/>
    </row>
    <row r="16" spans="1:16" ht="30" customHeight="1" x14ac:dyDescent="0.2">
      <c r="A16" s="681" t="s">
        <v>561</v>
      </c>
      <c r="B16" s="681"/>
      <c r="C16" s="681"/>
      <c r="D16" s="681"/>
      <c r="E16" s="681"/>
      <c r="F16" s="59"/>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J262"/>
  <sheetViews>
    <sheetView tabSelected="1" topLeftCell="A181" zoomScaleNormal="100" workbookViewId="0">
      <selection activeCell="A262" sqref="A262:I262"/>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42" customHeight="1" x14ac:dyDescent="0.25">
      <c r="A1" s="684" t="s">
        <v>539</v>
      </c>
      <c r="B1" s="685"/>
      <c r="C1" s="685"/>
      <c r="D1" s="685"/>
      <c r="E1" s="685"/>
      <c r="F1" s="685"/>
      <c r="G1" s="685"/>
      <c r="H1" s="685"/>
      <c r="I1" s="686"/>
      <c r="J1" s="60"/>
    </row>
    <row r="2" spans="1:10" customFormat="1" ht="15.75" customHeight="1" thickBot="1" x14ac:dyDescent="0.3">
      <c r="A2" s="76" t="s">
        <v>505</v>
      </c>
      <c r="B2" s="687" t="s">
        <v>577</v>
      </c>
      <c r="C2" s="540"/>
      <c r="D2" s="688" t="s">
        <v>578</v>
      </c>
      <c r="E2" s="690" t="s">
        <v>583</v>
      </c>
      <c r="F2" s="688" t="s">
        <v>584</v>
      </c>
      <c r="G2" s="690" t="s">
        <v>585</v>
      </c>
      <c r="H2" s="688" t="s">
        <v>586</v>
      </c>
      <c r="I2" s="692" t="s">
        <v>95</v>
      </c>
    </row>
    <row r="3" spans="1:10" customFormat="1" ht="48" customHeight="1" x14ac:dyDescent="0.25">
      <c r="A3" s="105" t="s">
        <v>70</v>
      </c>
      <c r="B3" s="138" t="s">
        <v>71</v>
      </c>
      <c r="C3" s="137" t="s">
        <v>582</v>
      </c>
      <c r="D3" s="689"/>
      <c r="E3" s="691"/>
      <c r="F3" s="689"/>
      <c r="G3" s="691"/>
      <c r="H3" s="689"/>
      <c r="I3" s="693"/>
    </row>
    <row r="4" spans="1:10" customFormat="1" ht="15" x14ac:dyDescent="0.25">
      <c r="A4" s="206" t="s">
        <v>118</v>
      </c>
      <c r="B4" s="130"/>
      <c r="C4" s="131"/>
      <c r="D4" s="132"/>
      <c r="E4" s="133"/>
      <c r="F4" s="134"/>
      <c r="G4" s="133"/>
      <c r="H4" s="134"/>
      <c r="I4" s="135">
        <f>SUM(B4,D4:H4)</f>
        <v>0</v>
      </c>
    </row>
    <row r="5" spans="1:10" customFormat="1" ht="15" x14ac:dyDescent="0.25">
      <c r="A5" s="206" t="s">
        <v>120</v>
      </c>
      <c r="B5" s="130"/>
      <c r="C5" s="204"/>
      <c r="D5" s="132"/>
      <c r="E5" s="133"/>
      <c r="F5" s="134"/>
      <c r="G5" s="205"/>
      <c r="H5" s="134"/>
      <c r="I5" s="135">
        <f t="shared" ref="I5:I68" si="0">SUM(B5,D5:H5)</f>
        <v>0</v>
      </c>
    </row>
    <row r="6" spans="1:10" customFormat="1" ht="15" x14ac:dyDescent="0.25">
      <c r="A6" s="206" t="s">
        <v>121</v>
      </c>
      <c r="B6" s="130"/>
      <c r="C6" s="204"/>
      <c r="D6" s="132"/>
      <c r="E6" s="133"/>
      <c r="F6" s="134"/>
      <c r="G6" s="205"/>
      <c r="H6" s="134"/>
      <c r="I6" s="135">
        <f t="shared" si="0"/>
        <v>0</v>
      </c>
    </row>
    <row r="7" spans="1:10" customFormat="1" ht="15" x14ac:dyDescent="0.25">
      <c r="A7" s="206" t="s">
        <v>66</v>
      </c>
      <c r="B7" s="130"/>
      <c r="C7" s="204"/>
      <c r="D7" s="132"/>
      <c r="E7" s="133"/>
      <c r="F7" s="134"/>
      <c r="G7" s="205"/>
      <c r="H7" s="134"/>
      <c r="I7" s="135">
        <f t="shared" si="0"/>
        <v>0</v>
      </c>
    </row>
    <row r="8" spans="1:10" customFormat="1" ht="15" x14ac:dyDescent="0.25">
      <c r="A8" s="206" t="s">
        <v>123</v>
      </c>
      <c r="B8" s="130"/>
      <c r="C8" s="204"/>
      <c r="D8" s="132"/>
      <c r="E8" s="133"/>
      <c r="F8" s="134"/>
      <c r="G8" s="205"/>
      <c r="H8" s="134"/>
      <c r="I8" s="135">
        <f t="shared" si="0"/>
        <v>0</v>
      </c>
    </row>
    <row r="9" spans="1:10" customFormat="1" ht="15" x14ac:dyDescent="0.25">
      <c r="A9" s="206" t="s">
        <v>124</v>
      </c>
      <c r="B9" s="130"/>
      <c r="C9" s="204"/>
      <c r="D9" s="132"/>
      <c r="E9" s="133"/>
      <c r="F9" s="134"/>
      <c r="G9" s="205"/>
      <c r="H9" s="134"/>
      <c r="I9" s="135">
        <f t="shared" si="0"/>
        <v>0</v>
      </c>
    </row>
    <row r="10" spans="1:10" customFormat="1" ht="15" x14ac:dyDescent="0.25">
      <c r="A10" s="206" t="s">
        <v>125</v>
      </c>
      <c r="B10" s="130"/>
      <c r="C10" s="204"/>
      <c r="D10" s="132"/>
      <c r="E10" s="133"/>
      <c r="F10" s="134"/>
      <c r="G10" s="205"/>
      <c r="H10" s="134"/>
      <c r="I10" s="135">
        <f t="shared" si="0"/>
        <v>0</v>
      </c>
    </row>
    <row r="11" spans="1:10" customFormat="1" ht="15" x14ac:dyDescent="0.25">
      <c r="A11" s="206" t="s">
        <v>126</v>
      </c>
      <c r="B11" s="130"/>
      <c r="C11" s="204"/>
      <c r="D11" s="132"/>
      <c r="E11" s="133"/>
      <c r="F11" s="134"/>
      <c r="G11" s="205"/>
      <c r="H11" s="134"/>
      <c r="I11" s="135">
        <f t="shared" si="0"/>
        <v>0</v>
      </c>
    </row>
    <row r="12" spans="1:10" customFormat="1" ht="15" x14ac:dyDescent="0.25">
      <c r="A12" s="206" t="s">
        <v>127</v>
      </c>
      <c r="B12" s="130"/>
      <c r="C12" s="204"/>
      <c r="D12" s="132"/>
      <c r="E12" s="133"/>
      <c r="F12" s="134"/>
      <c r="G12" s="205"/>
      <c r="H12" s="134"/>
      <c r="I12" s="135">
        <f t="shared" si="0"/>
        <v>0</v>
      </c>
    </row>
    <row r="13" spans="1:10" customFormat="1" ht="15" x14ac:dyDescent="0.25">
      <c r="A13" s="206" t="s">
        <v>128</v>
      </c>
      <c r="B13" s="130"/>
      <c r="C13" s="204"/>
      <c r="D13" s="132"/>
      <c r="E13" s="133"/>
      <c r="F13" s="134"/>
      <c r="G13" s="205"/>
      <c r="H13" s="134"/>
      <c r="I13" s="135">
        <f t="shared" si="0"/>
        <v>0</v>
      </c>
    </row>
    <row r="14" spans="1:10" customFormat="1" ht="15" x14ac:dyDescent="0.25">
      <c r="A14" s="206" t="s">
        <v>129</v>
      </c>
      <c r="B14" s="130"/>
      <c r="C14" s="204"/>
      <c r="D14" s="132">
        <v>1</v>
      </c>
      <c r="E14" s="133"/>
      <c r="F14" s="134"/>
      <c r="G14" s="205"/>
      <c r="H14" s="134"/>
      <c r="I14" s="135">
        <f t="shared" si="0"/>
        <v>1</v>
      </c>
    </row>
    <row r="15" spans="1:10" customFormat="1" ht="15" x14ac:dyDescent="0.25">
      <c r="A15" s="206" t="s">
        <v>130</v>
      </c>
      <c r="B15" s="130"/>
      <c r="C15" s="204"/>
      <c r="D15" s="132"/>
      <c r="E15" s="133"/>
      <c r="F15" s="134"/>
      <c r="G15" s="205"/>
      <c r="H15" s="134"/>
      <c r="I15" s="135">
        <f t="shared" si="0"/>
        <v>0</v>
      </c>
    </row>
    <row r="16" spans="1:10" customFormat="1" ht="15" x14ac:dyDescent="0.25">
      <c r="A16" s="206" t="s">
        <v>131</v>
      </c>
      <c r="B16" s="130">
        <v>1</v>
      </c>
      <c r="C16" s="204"/>
      <c r="D16" s="132"/>
      <c r="E16" s="133">
        <v>2</v>
      </c>
      <c r="F16" s="134"/>
      <c r="G16" s="205"/>
      <c r="H16" s="134"/>
      <c r="I16" s="135">
        <f t="shared" si="0"/>
        <v>3</v>
      </c>
    </row>
    <row r="17" spans="1:9" customFormat="1" ht="15" x14ac:dyDescent="0.25">
      <c r="A17" s="206" t="s">
        <v>132</v>
      </c>
      <c r="B17" s="130"/>
      <c r="C17" s="204"/>
      <c r="D17" s="132"/>
      <c r="E17" s="133"/>
      <c r="F17" s="134"/>
      <c r="G17" s="205"/>
      <c r="H17" s="134"/>
      <c r="I17" s="135">
        <f t="shared" si="0"/>
        <v>0</v>
      </c>
    </row>
    <row r="18" spans="1:9" customFormat="1" ht="15" x14ac:dyDescent="0.25">
      <c r="A18" s="206" t="s">
        <v>133</v>
      </c>
      <c r="B18" s="130"/>
      <c r="C18" s="204"/>
      <c r="D18" s="132"/>
      <c r="E18" s="133"/>
      <c r="F18" s="134"/>
      <c r="G18" s="205"/>
      <c r="H18" s="134"/>
      <c r="I18" s="135">
        <f t="shared" si="0"/>
        <v>0</v>
      </c>
    </row>
    <row r="19" spans="1:9" customFormat="1" ht="15" x14ac:dyDescent="0.25">
      <c r="A19" s="206" t="s">
        <v>184</v>
      </c>
      <c r="B19" s="130"/>
      <c r="C19" s="204"/>
      <c r="D19" s="132"/>
      <c r="E19" s="133"/>
      <c r="F19" s="134"/>
      <c r="G19" s="205"/>
      <c r="H19" s="134"/>
      <c r="I19" s="135">
        <f t="shared" si="0"/>
        <v>0</v>
      </c>
    </row>
    <row r="20" spans="1:9" customFormat="1" ht="15" x14ac:dyDescent="0.25">
      <c r="A20" s="206" t="s">
        <v>205</v>
      </c>
      <c r="B20" s="130"/>
      <c r="C20" s="204"/>
      <c r="D20" s="132"/>
      <c r="E20" s="133"/>
      <c r="F20" s="134"/>
      <c r="G20" s="205"/>
      <c r="H20" s="134"/>
      <c r="I20" s="135">
        <f t="shared" si="0"/>
        <v>0</v>
      </c>
    </row>
    <row r="21" spans="1:9" customFormat="1" ht="15" x14ac:dyDescent="0.25">
      <c r="A21" s="206" t="s">
        <v>135</v>
      </c>
      <c r="B21" s="130"/>
      <c r="C21" s="204"/>
      <c r="D21" s="132"/>
      <c r="E21" s="133"/>
      <c r="F21" s="134"/>
      <c r="G21" s="205"/>
      <c r="H21" s="134"/>
      <c r="I21" s="135">
        <f t="shared" si="0"/>
        <v>0</v>
      </c>
    </row>
    <row r="22" spans="1:9" customFormat="1" ht="15" x14ac:dyDescent="0.25">
      <c r="A22" s="206" t="s">
        <v>136</v>
      </c>
      <c r="B22" s="130"/>
      <c r="C22" s="204"/>
      <c r="D22" s="132"/>
      <c r="E22" s="133"/>
      <c r="F22" s="134"/>
      <c r="G22" s="205"/>
      <c r="H22" s="134"/>
      <c r="I22" s="135">
        <f t="shared" si="0"/>
        <v>0</v>
      </c>
    </row>
    <row r="23" spans="1:9" customFormat="1" ht="15" x14ac:dyDescent="0.25">
      <c r="A23" s="206" t="s">
        <v>137</v>
      </c>
      <c r="B23" s="130">
        <v>8</v>
      </c>
      <c r="C23" s="204"/>
      <c r="D23" s="132">
        <v>2</v>
      </c>
      <c r="E23" s="133">
        <v>5</v>
      </c>
      <c r="F23" s="134"/>
      <c r="G23" s="205"/>
      <c r="H23" s="134"/>
      <c r="I23" s="135">
        <f t="shared" si="0"/>
        <v>15</v>
      </c>
    </row>
    <row r="24" spans="1:9" customFormat="1" ht="15" x14ac:dyDescent="0.25">
      <c r="A24" s="206" t="s">
        <v>138</v>
      </c>
      <c r="B24" s="130"/>
      <c r="C24" s="204"/>
      <c r="D24" s="132"/>
      <c r="E24" s="133"/>
      <c r="F24" s="134"/>
      <c r="G24" s="205"/>
      <c r="H24" s="134"/>
      <c r="I24" s="135">
        <f t="shared" si="0"/>
        <v>0</v>
      </c>
    </row>
    <row r="25" spans="1:9" customFormat="1" ht="15" x14ac:dyDescent="0.25">
      <c r="A25" s="206" t="s">
        <v>139</v>
      </c>
      <c r="B25" s="130"/>
      <c r="C25" s="204"/>
      <c r="D25" s="132">
        <v>2</v>
      </c>
      <c r="E25" s="133"/>
      <c r="F25" s="134"/>
      <c r="G25" s="205"/>
      <c r="H25" s="134"/>
      <c r="I25" s="135">
        <f t="shared" si="0"/>
        <v>2</v>
      </c>
    </row>
    <row r="26" spans="1:9" customFormat="1" ht="15" x14ac:dyDescent="0.25">
      <c r="A26" s="206" t="s">
        <v>140</v>
      </c>
      <c r="B26" s="130"/>
      <c r="C26" s="204"/>
      <c r="D26" s="132"/>
      <c r="E26" s="133"/>
      <c r="F26" s="134"/>
      <c r="G26" s="205"/>
      <c r="H26" s="134"/>
      <c r="I26" s="135">
        <f t="shared" si="0"/>
        <v>0</v>
      </c>
    </row>
    <row r="27" spans="1:9" customFormat="1" ht="15" x14ac:dyDescent="0.25">
      <c r="A27" s="206" t="s">
        <v>141</v>
      </c>
      <c r="B27" s="130"/>
      <c r="C27" s="204"/>
      <c r="D27" s="132"/>
      <c r="E27" s="133"/>
      <c r="F27" s="134"/>
      <c r="G27" s="205"/>
      <c r="H27" s="134"/>
      <c r="I27" s="135">
        <f t="shared" si="0"/>
        <v>0</v>
      </c>
    </row>
    <row r="28" spans="1:9" customFormat="1" ht="15" x14ac:dyDescent="0.25">
      <c r="A28" s="206" t="s">
        <v>142</v>
      </c>
      <c r="B28" s="130"/>
      <c r="C28" s="204"/>
      <c r="D28" s="132"/>
      <c r="E28" s="133"/>
      <c r="F28" s="134"/>
      <c r="G28" s="205"/>
      <c r="H28" s="134"/>
      <c r="I28" s="135">
        <f t="shared" si="0"/>
        <v>0</v>
      </c>
    </row>
    <row r="29" spans="1:9" customFormat="1" ht="15" x14ac:dyDescent="0.25">
      <c r="A29" s="206" t="s">
        <v>351</v>
      </c>
      <c r="B29" s="130"/>
      <c r="C29" s="204"/>
      <c r="D29" s="132"/>
      <c r="E29" s="133"/>
      <c r="F29" s="134"/>
      <c r="G29" s="205"/>
      <c r="H29" s="134"/>
      <c r="I29" s="135">
        <f t="shared" si="0"/>
        <v>0</v>
      </c>
    </row>
    <row r="30" spans="1:9" customFormat="1" ht="15" x14ac:dyDescent="0.25">
      <c r="A30" s="206" t="s">
        <v>144</v>
      </c>
      <c r="B30" s="130"/>
      <c r="C30" s="204"/>
      <c r="D30" s="132"/>
      <c r="E30" s="133"/>
      <c r="F30" s="134"/>
      <c r="G30" s="205"/>
      <c r="H30" s="134"/>
      <c r="I30" s="135">
        <f t="shared" si="0"/>
        <v>0</v>
      </c>
    </row>
    <row r="31" spans="1:9" customFormat="1" ht="15" x14ac:dyDescent="0.25">
      <c r="A31" s="206" t="s">
        <v>145</v>
      </c>
      <c r="B31" s="130"/>
      <c r="C31" s="204"/>
      <c r="D31" s="132"/>
      <c r="E31" s="133"/>
      <c r="F31" s="134"/>
      <c r="G31" s="205"/>
      <c r="H31" s="134"/>
      <c r="I31" s="135">
        <f t="shared" si="0"/>
        <v>0</v>
      </c>
    </row>
    <row r="32" spans="1:9" customFormat="1" ht="15" x14ac:dyDescent="0.25">
      <c r="A32" s="206" t="s">
        <v>146</v>
      </c>
      <c r="B32" s="130"/>
      <c r="C32" s="204"/>
      <c r="D32" s="132"/>
      <c r="E32" s="133"/>
      <c r="F32" s="134"/>
      <c r="G32" s="205"/>
      <c r="H32" s="134"/>
      <c r="I32" s="135">
        <f t="shared" si="0"/>
        <v>0</v>
      </c>
    </row>
    <row r="33" spans="1:9" customFormat="1" ht="15" x14ac:dyDescent="0.25">
      <c r="A33" s="206" t="s">
        <v>147</v>
      </c>
      <c r="B33" s="130"/>
      <c r="C33" s="204"/>
      <c r="D33" s="132"/>
      <c r="E33" s="133"/>
      <c r="F33" s="134"/>
      <c r="G33" s="205"/>
      <c r="H33" s="134"/>
      <c r="I33" s="135">
        <f t="shared" si="0"/>
        <v>0</v>
      </c>
    </row>
    <row r="34" spans="1:9" customFormat="1" ht="15" x14ac:dyDescent="0.25">
      <c r="A34" s="206" t="s">
        <v>148</v>
      </c>
      <c r="B34" s="130">
        <v>3</v>
      </c>
      <c r="C34" s="204"/>
      <c r="D34" s="132">
        <v>2</v>
      </c>
      <c r="E34" s="133"/>
      <c r="F34" s="134"/>
      <c r="G34" s="205"/>
      <c r="H34" s="134"/>
      <c r="I34" s="135">
        <f t="shared" si="0"/>
        <v>5</v>
      </c>
    </row>
    <row r="35" spans="1:9" customFormat="1" ht="15" x14ac:dyDescent="0.25">
      <c r="A35" s="206" t="s">
        <v>150</v>
      </c>
      <c r="B35" s="130"/>
      <c r="C35" s="204"/>
      <c r="D35" s="132"/>
      <c r="E35" s="133"/>
      <c r="F35" s="134"/>
      <c r="G35" s="205"/>
      <c r="H35" s="134"/>
      <c r="I35" s="135">
        <f t="shared" si="0"/>
        <v>0</v>
      </c>
    </row>
    <row r="36" spans="1:9" customFormat="1" ht="15" x14ac:dyDescent="0.25">
      <c r="A36" s="206" t="s">
        <v>149</v>
      </c>
      <c r="B36" s="130"/>
      <c r="C36" s="204"/>
      <c r="D36" s="132"/>
      <c r="E36" s="133"/>
      <c r="F36" s="134"/>
      <c r="G36" s="205"/>
      <c r="H36" s="134"/>
      <c r="I36" s="135">
        <f t="shared" si="0"/>
        <v>0</v>
      </c>
    </row>
    <row r="37" spans="1:9" customFormat="1" ht="15" x14ac:dyDescent="0.25">
      <c r="A37" s="206" t="s">
        <v>152</v>
      </c>
      <c r="B37" s="130">
        <v>1</v>
      </c>
      <c r="C37" s="204"/>
      <c r="D37" s="132">
        <v>3</v>
      </c>
      <c r="E37" s="133">
        <v>8</v>
      </c>
      <c r="F37" s="134">
        <v>4</v>
      </c>
      <c r="G37" s="205"/>
      <c r="H37" s="134"/>
      <c r="I37" s="135">
        <f t="shared" si="0"/>
        <v>16</v>
      </c>
    </row>
    <row r="38" spans="1:9" customFormat="1" ht="15" x14ac:dyDescent="0.25">
      <c r="A38" s="206" t="s">
        <v>153</v>
      </c>
      <c r="B38" s="130"/>
      <c r="C38" s="204"/>
      <c r="D38" s="132"/>
      <c r="E38" s="133"/>
      <c r="F38" s="134"/>
      <c r="G38" s="205"/>
      <c r="H38" s="134"/>
      <c r="I38" s="135">
        <f t="shared" si="0"/>
        <v>0</v>
      </c>
    </row>
    <row r="39" spans="1:9" customFormat="1" ht="15" x14ac:dyDescent="0.25">
      <c r="A39" s="206" t="s">
        <v>154</v>
      </c>
      <c r="B39" s="130"/>
      <c r="C39" s="204"/>
      <c r="D39" s="132"/>
      <c r="E39" s="133"/>
      <c r="F39" s="134"/>
      <c r="G39" s="205"/>
      <c r="H39" s="134"/>
      <c r="I39" s="135">
        <f t="shared" si="0"/>
        <v>0</v>
      </c>
    </row>
    <row r="40" spans="1:9" customFormat="1" ht="15" x14ac:dyDescent="0.25">
      <c r="A40" s="206" t="s">
        <v>540</v>
      </c>
      <c r="B40" s="130"/>
      <c r="C40" s="204"/>
      <c r="D40" s="132">
        <v>1</v>
      </c>
      <c r="E40" s="133">
        <v>2</v>
      </c>
      <c r="F40" s="134"/>
      <c r="G40" s="205"/>
      <c r="H40" s="134"/>
      <c r="I40" s="135">
        <f t="shared" si="0"/>
        <v>3</v>
      </c>
    </row>
    <row r="41" spans="1:9" customFormat="1" ht="15" x14ac:dyDescent="0.25">
      <c r="A41" s="206" t="s">
        <v>155</v>
      </c>
      <c r="B41" s="130"/>
      <c r="C41" s="204"/>
      <c r="D41" s="132"/>
      <c r="E41" s="133"/>
      <c r="F41" s="134"/>
      <c r="G41" s="205"/>
      <c r="H41" s="134"/>
      <c r="I41" s="135">
        <f t="shared" si="0"/>
        <v>0</v>
      </c>
    </row>
    <row r="42" spans="1:9" customFormat="1" ht="15" x14ac:dyDescent="0.25">
      <c r="A42" s="206" t="s">
        <v>156</v>
      </c>
      <c r="B42" s="130"/>
      <c r="C42" s="204"/>
      <c r="D42" s="132"/>
      <c r="E42" s="133"/>
      <c r="F42" s="134"/>
      <c r="G42" s="205"/>
      <c r="H42" s="134"/>
      <c r="I42" s="135">
        <f t="shared" si="0"/>
        <v>0</v>
      </c>
    </row>
    <row r="43" spans="1:9" customFormat="1" ht="15" x14ac:dyDescent="0.25">
      <c r="A43" s="206" t="s">
        <v>157</v>
      </c>
      <c r="B43" s="130"/>
      <c r="C43" s="204"/>
      <c r="D43" s="132"/>
      <c r="E43" s="133"/>
      <c r="F43" s="134"/>
      <c r="G43" s="205"/>
      <c r="H43" s="134"/>
      <c r="I43" s="135">
        <f t="shared" si="0"/>
        <v>0</v>
      </c>
    </row>
    <row r="44" spans="1:9" customFormat="1" ht="15" x14ac:dyDescent="0.25">
      <c r="A44" s="206" t="s">
        <v>158</v>
      </c>
      <c r="B44" s="130"/>
      <c r="C44" s="204"/>
      <c r="D44" s="132"/>
      <c r="E44" s="133"/>
      <c r="F44" s="134"/>
      <c r="G44" s="205"/>
      <c r="H44" s="134"/>
      <c r="I44" s="135">
        <f t="shared" si="0"/>
        <v>0</v>
      </c>
    </row>
    <row r="45" spans="1:9" customFormat="1" ht="15" x14ac:dyDescent="0.25">
      <c r="A45" s="206" t="s">
        <v>405</v>
      </c>
      <c r="B45" s="130"/>
      <c r="C45" s="204"/>
      <c r="D45" s="132"/>
      <c r="E45" s="133"/>
      <c r="F45" s="134"/>
      <c r="G45" s="205"/>
      <c r="H45" s="134"/>
      <c r="I45" s="135">
        <f t="shared" si="0"/>
        <v>0</v>
      </c>
    </row>
    <row r="46" spans="1:9" customFormat="1" ht="15" x14ac:dyDescent="0.25">
      <c r="A46" s="206" t="s">
        <v>159</v>
      </c>
      <c r="B46" s="130">
        <v>7</v>
      </c>
      <c r="C46" s="204"/>
      <c r="D46" s="132"/>
      <c r="E46" s="133">
        <v>9</v>
      </c>
      <c r="F46" s="134"/>
      <c r="G46" s="205"/>
      <c r="H46" s="134"/>
      <c r="I46" s="135">
        <f t="shared" si="0"/>
        <v>16</v>
      </c>
    </row>
    <row r="47" spans="1:9" customFormat="1" ht="15" x14ac:dyDescent="0.25">
      <c r="A47" s="206" t="s">
        <v>333</v>
      </c>
      <c r="B47" s="130">
        <v>7</v>
      </c>
      <c r="C47" s="204"/>
      <c r="D47" s="132">
        <v>13</v>
      </c>
      <c r="E47" s="133"/>
      <c r="F47" s="134"/>
      <c r="G47" s="205"/>
      <c r="H47" s="134"/>
      <c r="I47" s="135">
        <f t="shared" si="0"/>
        <v>20</v>
      </c>
    </row>
    <row r="48" spans="1:9" customFormat="1" ht="15" x14ac:dyDescent="0.25">
      <c r="A48" s="206" t="s">
        <v>160</v>
      </c>
      <c r="B48" s="130">
        <v>7</v>
      </c>
      <c r="C48" s="204"/>
      <c r="D48" s="132"/>
      <c r="E48" s="133">
        <v>2</v>
      </c>
      <c r="F48" s="134"/>
      <c r="G48" s="205"/>
      <c r="H48" s="134"/>
      <c r="I48" s="135">
        <f t="shared" si="0"/>
        <v>9</v>
      </c>
    </row>
    <row r="49" spans="1:9" customFormat="1" ht="15" x14ac:dyDescent="0.25">
      <c r="A49" s="206" t="s">
        <v>541</v>
      </c>
      <c r="B49" s="130"/>
      <c r="C49" s="204"/>
      <c r="D49" s="132"/>
      <c r="E49" s="133"/>
      <c r="F49" s="134"/>
      <c r="G49" s="205"/>
      <c r="H49" s="134"/>
      <c r="I49" s="135">
        <f t="shared" si="0"/>
        <v>0</v>
      </c>
    </row>
    <row r="50" spans="1:9" customFormat="1" ht="15" x14ac:dyDescent="0.25">
      <c r="A50" s="206" t="s">
        <v>320</v>
      </c>
      <c r="B50" s="130"/>
      <c r="C50" s="204"/>
      <c r="D50" s="132"/>
      <c r="E50" s="133"/>
      <c r="F50" s="134"/>
      <c r="G50" s="205"/>
      <c r="H50" s="134"/>
      <c r="I50" s="135">
        <f t="shared" si="0"/>
        <v>0</v>
      </c>
    </row>
    <row r="51" spans="1:9" customFormat="1" ht="15" x14ac:dyDescent="0.25">
      <c r="A51" s="206" t="s">
        <v>353</v>
      </c>
      <c r="B51" s="130"/>
      <c r="C51" s="204"/>
      <c r="D51" s="132"/>
      <c r="E51" s="133"/>
      <c r="F51" s="134"/>
      <c r="G51" s="205"/>
      <c r="H51" s="134"/>
      <c r="I51" s="135">
        <f t="shared" si="0"/>
        <v>0</v>
      </c>
    </row>
    <row r="52" spans="1:9" customFormat="1" ht="15" x14ac:dyDescent="0.25">
      <c r="A52" s="206" t="s">
        <v>542</v>
      </c>
      <c r="B52" s="130"/>
      <c r="C52" s="204"/>
      <c r="D52" s="132"/>
      <c r="E52" s="133"/>
      <c r="F52" s="134"/>
      <c r="G52" s="205"/>
      <c r="H52" s="134"/>
      <c r="I52" s="135">
        <f t="shared" si="0"/>
        <v>0</v>
      </c>
    </row>
    <row r="53" spans="1:9" customFormat="1" ht="15" x14ac:dyDescent="0.25">
      <c r="A53" s="206" t="s">
        <v>161</v>
      </c>
      <c r="B53" s="130"/>
      <c r="C53" s="204"/>
      <c r="D53" s="132"/>
      <c r="E53" s="133"/>
      <c r="F53" s="134"/>
      <c r="G53" s="205"/>
      <c r="H53" s="134"/>
      <c r="I53" s="135">
        <f t="shared" si="0"/>
        <v>0</v>
      </c>
    </row>
    <row r="54" spans="1:9" customFormat="1" ht="15" x14ac:dyDescent="0.25">
      <c r="A54" s="206" t="s">
        <v>162</v>
      </c>
      <c r="B54" s="130"/>
      <c r="C54" s="204"/>
      <c r="D54" s="132"/>
      <c r="E54" s="133"/>
      <c r="F54" s="134"/>
      <c r="G54" s="205"/>
      <c r="H54" s="134"/>
      <c r="I54" s="135">
        <f t="shared" si="0"/>
        <v>0</v>
      </c>
    </row>
    <row r="55" spans="1:9" customFormat="1" ht="15" x14ac:dyDescent="0.25">
      <c r="A55" s="206" t="s">
        <v>163</v>
      </c>
      <c r="B55" s="130"/>
      <c r="C55" s="204"/>
      <c r="D55" s="132"/>
      <c r="E55" s="133"/>
      <c r="F55" s="134"/>
      <c r="G55" s="205"/>
      <c r="H55" s="134"/>
      <c r="I55" s="135">
        <f t="shared" si="0"/>
        <v>0</v>
      </c>
    </row>
    <row r="56" spans="1:9" customFormat="1" ht="15" x14ac:dyDescent="0.25">
      <c r="A56" s="206" t="s">
        <v>164</v>
      </c>
      <c r="B56" s="130"/>
      <c r="C56" s="204"/>
      <c r="D56" s="132"/>
      <c r="E56" s="133"/>
      <c r="F56" s="134"/>
      <c r="G56" s="205"/>
      <c r="H56" s="134"/>
      <c r="I56" s="135">
        <f t="shared" si="0"/>
        <v>0</v>
      </c>
    </row>
    <row r="57" spans="1:9" customFormat="1" ht="15" x14ac:dyDescent="0.25">
      <c r="A57" s="206" t="s">
        <v>165</v>
      </c>
      <c r="B57" s="130"/>
      <c r="C57" s="204"/>
      <c r="D57" s="132"/>
      <c r="E57" s="133"/>
      <c r="F57" s="134"/>
      <c r="G57" s="205"/>
      <c r="H57" s="134"/>
      <c r="I57" s="135">
        <f t="shared" si="0"/>
        <v>0</v>
      </c>
    </row>
    <row r="58" spans="1:9" customFormat="1" ht="15" x14ac:dyDescent="0.25">
      <c r="A58" s="206" t="s">
        <v>167</v>
      </c>
      <c r="B58" s="130">
        <v>7</v>
      </c>
      <c r="C58" s="204"/>
      <c r="D58" s="132">
        <v>1</v>
      </c>
      <c r="E58" s="133"/>
      <c r="F58" s="134"/>
      <c r="G58" s="205"/>
      <c r="H58" s="134"/>
      <c r="I58" s="135">
        <f t="shared" si="0"/>
        <v>8</v>
      </c>
    </row>
    <row r="59" spans="1:9" customFormat="1" ht="15" x14ac:dyDescent="0.25">
      <c r="A59" s="206" t="s">
        <v>168</v>
      </c>
      <c r="B59" s="130"/>
      <c r="C59" s="204"/>
      <c r="D59" s="132"/>
      <c r="E59" s="133"/>
      <c r="F59" s="134"/>
      <c r="G59" s="205"/>
      <c r="H59" s="134"/>
      <c r="I59" s="135">
        <f t="shared" si="0"/>
        <v>0</v>
      </c>
    </row>
    <row r="60" spans="1:9" customFormat="1" ht="15" x14ac:dyDescent="0.25">
      <c r="A60" s="206" t="s">
        <v>169</v>
      </c>
      <c r="B60" s="130"/>
      <c r="C60" s="204"/>
      <c r="D60" s="132"/>
      <c r="E60" s="133"/>
      <c r="F60" s="134"/>
      <c r="G60" s="205"/>
      <c r="H60" s="134"/>
      <c r="I60" s="135">
        <f t="shared" si="0"/>
        <v>0</v>
      </c>
    </row>
    <row r="61" spans="1:9" customFormat="1" ht="15" x14ac:dyDescent="0.25">
      <c r="A61" s="206" t="s">
        <v>543</v>
      </c>
      <c r="B61" s="130"/>
      <c r="C61" s="204"/>
      <c r="D61" s="132"/>
      <c r="E61" s="133"/>
      <c r="F61" s="134"/>
      <c r="G61" s="205"/>
      <c r="H61" s="134"/>
      <c r="I61" s="135">
        <f t="shared" si="0"/>
        <v>0</v>
      </c>
    </row>
    <row r="62" spans="1:9" customFormat="1" ht="15" x14ac:dyDescent="0.25">
      <c r="A62" s="206" t="s">
        <v>317</v>
      </c>
      <c r="B62" s="130"/>
      <c r="C62" s="204"/>
      <c r="D62" s="132"/>
      <c r="E62" s="133"/>
      <c r="F62" s="134"/>
      <c r="G62" s="205"/>
      <c r="H62" s="134"/>
      <c r="I62" s="135">
        <f t="shared" si="0"/>
        <v>0</v>
      </c>
    </row>
    <row r="63" spans="1:9" customFormat="1" ht="15" x14ac:dyDescent="0.25">
      <c r="A63" s="206" t="s">
        <v>255</v>
      </c>
      <c r="B63" s="130"/>
      <c r="C63" s="204"/>
      <c r="D63" s="132"/>
      <c r="E63" s="133"/>
      <c r="F63" s="134"/>
      <c r="G63" s="205"/>
      <c r="H63" s="134"/>
      <c r="I63" s="135">
        <f t="shared" si="0"/>
        <v>0</v>
      </c>
    </row>
    <row r="64" spans="1:9" customFormat="1" ht="15" x14ac:dyDescent="0.25">
      <c r="A64" s="206" t="s">
        <v>170</v>
      </c>
      <c r="B64" s="130"/>
      <c r="C64" s="204"/>
      <c r="D64" s="132"/>
      <c r="E64" s="133"/>
      <c r="F64" s="134"/>
      <c r="G64" s="205"/>
      <c r="H64" s="134"/>
      <c r="I64" s="135">
        <f t="shared" si="0"/>
        <v>0</v>
      </c>
    </row>
    <row r="65" spans="1:9" customFormat="1" ht="15" x14ac:dyDescent="0.25">
      <c r="A65" s="206" t="s">
        <v>171</v>
      </c>
      <c r="B65" s="130">
        <v>4</v>
      </c>
      <c r="C65" s="204"/>
      <c r="D65" s="132"/>
      <c r="E65" s="133"/>
      <c r="F65" s="134"/>
      <c r="G65" s="205"/>
      <c r="H65" s="134"/>
      <c r="I65" s="135">
        <f t="shared" si="0"/>
        <v>4</v>
      </c>
    </row>
    <row r="66" spans="1:9" customFormat="1" ht="15" x14ac:dyDescent="0.25">
      <c r="A66" s="206" t="s">
        <v>172</v>
      </c>
      <c r="B66" s="130">
        <v>6</v>
      </c>
      <c r="C66" s="204">
        <v>1</v>
      </c>
      <c r="D66" s="132">
        <v>3</v>
      </c>
      <c r="E66" s="133">
        <v>11</v>
      </c>
      <c r="F66" s="134"/>
      <c r="G66" s="205">
        <v>2</v>
      </c>
      <c r="H66" s="134"/>
      <c r="I66" s="135">
        <f t="shared" si="0"/>
        <v>22</v>
      </c>
    </row>
    <row r="67" spans="1:9" customFormat="1" ht="15" x14ac:dyDescent="0.25">
      <c r="A67" s="206" t="s">
        <v>174</v>
      </c>
      <c r="B67" s="130"/>
      <c r="C67" s="204"/>
      <c r="D67" s="132"/>
      <c r="E67" s="133"/>
      <c r="F67" s="134"/>
      <c r="G67" s="205"/>
      <c r="H67" s="134"/>
      <c r="I67" s="135">
        <f t="shared" si="0"/>
        <v>0</v>
      </c>
    </row>
    <row r="68" spans="1:9" customFormat="1" ht="15" x14ac:dyDescent="0.25">
      <c r="A68" s="206" t="s">
        <v>173</v>
      </c>
      <c r="B68" s="130">
        <v>18</v>
      </c>
      <c r="C68" s="204">
        <v>2</v>
      </c>
      <c r="D68" s="132">
        <v>26</v>
      </c>
      <c r="E68" s="133">
        <v>15</v>
      </c>
      <c r="F68" s="134">
        <v>1</v>
      </c>
      <c r="G68" s="205"/>
      <c r="H68" s="134">
        <v>1</v>
      </c>
      <c r="I68" s="135">
        <f t="shared" si="0"/>
        <v>61</v>
      </c>
    </row>
    <row r="69" spans="1:9" customFormat="1" ht="15" x14ac:dyDescent="0.25">
      <c r="A69" s="206" t="s">
        <v>175</v>
      </c>
      <c r="B69" s="130"/>
      <c r="C69" s="204"/>
      <c r="D69" s="132"/>
      <c r="E69" s="133"/>
      <c r="F69" s="134"/>
      <c r="G69" s="205"/>
      <c r="H69" s="134"/>
      <c r="I69" s="135">
        <f t="shared" ref="I69:I132" si="1">SUM(B69,D69:H69)</f>
        <v>0</v>
      </c>
    </row>
    <row r="70" spans="1:9" customFormat="1" ht="15" x14ac:dyDescent="0.25">
      <c r="A70" s="206" t="s">
        <v>176</v>
      </c>
      <c r="B70" s="130"/>
      <c r="C70" s="204"/>
      <c r="D70" s="132"/>
      <c r="E70" s="133"/>
      <c r="F70" s="134"/>
      <c r="G70" s="205"/>
      <c r="H70" s="134"/>
      <c r="I70" s="135">
        <f t="shared" si="1"/>
        <v>0</v>
      </c>
    </row>
    <row r="71" spans="1:9" customFormat="1" ht="15" x14ac:dyDescent="0.25">
      <c r="A71" s="206" t="s">
        <v>177</v>
      </c>
      <c r="B71" s="130"/>
      <c r="C71" s="204"/>
      <c r="D71" s="132"/>
      <c r="E71" s="133"/>
      <c r="F71" s="134"/>
      <c r="G71" s="205"/>
      <c r="H71" s="134"/>
      <c r="I71" s="135">
        <f t="shared" si="1"/>
        <v>0</v>
      </c>
    </row>
    <row r="72" spans="1:9" customFormat="1" ht="15" x14ac:dyDescent="0.25">
      <c r="A72" s="206" t="s">
        <v>178</v>
      </c>
      <c r="B72" s="130"/>
      <c r="C72" s="204"/>
      <c r="D72" s="132"/>
      <c r="E72" s="133"/>
      <c r="F72" s="134"/>
      <c r="G72" s="205"/>
      <c r="H72" s="134"/>
      <c r="I72" s="135">
        <f t="shared" si="1"/>
        <v>0</v>
      </c>
    </row>
    <row r="73" spans="1:9" customFormat="1" ht="15" x14ac:dyDescent="0.25">
      <c r="A73" s="206" t="s">
        <v>544</v>
      </c>
      <c r="B73" s="130"/>
      <c r="C73" s="204"/>
      <c r="D73" s="132"/>
      <c r="E73" s="133"/>
      <c r="F73" s="134"/>
      <c r="G73" s="205"/>
      <c r="H73" s="134"/>
      <c r="I73" s="135">
        <f t="shared" si="1"/>
        <v>0</v>
      </c>
    </row>
    <row r="74" spans="1:9" customFormat="1" ht="15" x14ac:dyDescent="0.25">
      <c r="A74" s="206" t="s">
        <v>179</v>
      </c>
      <c r="B74" s="130"/>
      <c r="C74" s="204"/>
      <c r="D74" s="132"/>
      <c r="E74" s="133"/>
      <c r="F74" s="134"/>
      <c r="G74" s="205"/>
      <c r="H74" s="134"/>
      <c r="I74" s="135">
        <f t="shared" si="1"/>
        <v>0</v>
      </c>
    </row>
    <row r="75" spans="1:9" customFormat="1" ht="15" x14ac:dyDescent="0.25">
      <c r="A75" s="206" t="s">
        <v>180</v>
      </c>
      <c r="B75" s="130"/>
      <c r="C75" s="204"/>
      <c r="D75" s="132">
        <v>8</v>
      </c>
      <c r="E75" s="133"/>
      <c r="F75" s="134"/>
      <c r="G75" s="205"/>
      <c r="H75" s="134"/>
      <c r="I75" s="135">
        <f t="shared" si="1"/>
        <v>8</v>
      </c>
    </row>
    <row r="76" spans="1:9" customFormat="1" ht="15" x14ac:dyDescent="0.25">
      <c r="A76" s="206" t="s">
        <v>183</v>
      </c>
      <c r="B76" s="130"/>
      <c r="C76" s="204"/>
      <c r="D76" s="132"/>
      <c r="E76" s="133"/>
      <c r="F76" s="134"/>
      <c r="G76" s="205"/>
      <c r="H76" s="134"/>
      <c r="I76" s="135">
        <f t="shared" si="1"/>
        <v>0</v>
      </c>
    </row>
    <row r="77" spans="1:9" customFormat="1" ht="15" x14ac:dyDescent="0.25">
      <c r="A77" s="206" t="s">
        <v>185</v>
      </c>
      <c r="B77" s="130"/>
      <c r="C77" s="204"/>
      <c r="D77" s="132"/>
      <c r="E77" s="133"/>
      <c r="F77" s="134"/>
      <c r="G77" s="205"/>
      <c r="H77" s="134"/>
      <c r="I77" s="135">
        <f t="shared" si="1"/>
        <v>0</v>
      </c>
    </row>
    <row r="78" spans="1:9" customFormat="1" ht="15" x14ac:dyDescent="0.25">
      <c r="A78" s="206" t="s">
        <v>187</v>
      </c>
      <c r="B78" s="130"/>
      <c r="C78" s="204"/>
      <c r="D78" s="132"/>
      <c r="E78" s="133"/>
      <c r="F78" s="134"/>
      <c r="G78" s="205"/>
      <c r="H78" s="134"/>
      <c r="I78" s="135">
        <f t="shared" si="1"/>
        <v>0</v>
      </c>
    </row>
    <row r="79" spans="1:9" customFormat="1" ht="15" x14ac:dyDescent="0.25">
      <c r="A79" s="206" t="s">
        <v>189</v>
      </c>
      <c r="B79" s="130"/>
      <c r="C79" s="204"/>
      <c r="D79" s="132"/>
      <c r="E79" s="133"/>
      <c r="F79" s="134"/>
      <c r="G79" s="205"/>
      <c r="H79" s="134"/>
      <c r="I79" s="135">
        <f t="shared" si="1"/>
        <v>0</v>
      </c>
    </row>
    <row r="80" spans="1:9" customFormat="1" ht="15" x14ac:dyDescent="0.25">
      <c r="A80" s="206" t="s">
        <v>190</v>
      </c>
      <c r="B80" s="130"/>
      <c r="C80" s="204"/>
      <c r="D80" s="132"/>
      <c r="E80" s="133"/>
      <c r="F80" s="134"/>
      <c r="G80" s="205"/>
      <c r="H80" s="134"/>
      <c r="I80" s="135">
        <f t="shared" si="1"/>
        <v>0</v>
      </c>
    </row>
    <row r="81" spans="1:9" customFormat="1" ht="15" x14ac:dyDescent="0.25">
      <c r="A81" s="206" t="s">
        <v>192</v>
      </c>
      <c r="B81" s="130"/>
      <c r="C81" s="204"/>
      <c r="D81" s="132"/>
      <c r="E81" s="133"/>
      <c r="F81" s="134"/>
      <c r="G81" s="205"/>
      <c r="H81" s="134"/>
      <c r="I81" s="135">
        <f t="shared" si="1"/>
        <v>0</v>
      </c>
    </row>
    <row r="82" spans="1:9" customFormat="1" ht="15" x14ac:dyDescent="0.25">
      <c r="A82" s="206" t="s">
        <v>193</v>
      </c>
      <c r="B82" s="130">
        <v>9</v>
      </c>
      <c r="C82" s="204"/>
      <c r="D82" s="132"/>
      <c r="E82" s="133">
        <v>5</v>
      </c>
      <c r="F82" s="134">
        <v>2</v>
      </c>
      <c r="G82" s="205"/>
      <c r="H82" s="134"/>
      <c r="I82" s="135">
        <f t="shared" si="1"/>
        <v>16</v>
      </c>
    </row>
    <row r="83" spans="1:9" customFormat="1" ht="15" x14ac:dyDescent="0.25">
      <c r="A83" s="206" t="s">
        <v>194</v>
      </c>
      <c r="B83" s="130"/>
      <c r="C83" s="204"/>
      <c r="D83" s="132">
        <v>9</v>
      </c>
      <c r="E83" s="133">
        <v>1</v>
      </c>
      <c r="F83" s="134"/>
      <c r="G83" s="205"/>
      <c r="H83" s="134"/>
      <c r="I83" s="135">
        <f t="shared" si="1"/>
        <v>10</v>
      </c>
    </row>
    <row r="84" spans="1:9" customFormat="1" ht="15" x14ac:dyDescent="0.25">
      <c r="A84" s="206" t="s">
        <v>195</v>
      </c>
      <c r="B84" s="130">
        <v>4</v>
      </c>
      <c r="C84" s="204"/>
      <c r="D84" s="132">
        <v>5</v>
      </c>
      <c r="E84" s="133">
        <v>2</v>
      </c>
      <c r="F84" s="134"/>
      <c r="G84" s="205"/>
      <c r="H84" s="134"/>
      <c r="I84" s="135">
        <f t="shared" si="1"/>
        <v>11</v>
      </c>
    </row>
    <row r="85" spans="1:9" customFormat="1" ht="15" x14ac:dyDescent="0.25">
      <c r="A85" s="206" t="s">
        <v>196</v>
      </c>
      <c r="B85" s="130"/>
      <c r="C85" s="204"/>
      <c r="D85" s="132"/>
      <c r="E85" s="133">
        <v>2</v>
      </c>
      <c r="F85" s="134"/>
      <c r="G85" s="205"/>
      <c r="H85" s="134"/>
      <c r="I85" s="135">
        <f t="shared" si="1"/>
        <v>2</v>
      </c>
    </row>
    <row r="86" spans="1:9" customFormat="1" ht="15" x14ac:dyDescent="0.25">
      <c r="A86" s="206" t="s">
        <v>197</v>
      </c>
      <c r="B86" s="130"/>
      <c r="C86" s="204"/>
      <c r="D86" s="132">
        <v>1</v>
      </c>
      <c r="E86" s="133"/>
      <c r="F86" s="134"/>
      <c r="G86" s="205"/>
      <c r="H86" s="134"/>
      <c r="I86" s="135">
        <f t="shared" si="1"/>
        <v>1</v>
      </c>
    </row>
    <row r="87" spans="1:9" customFormat="1" ht="15" x14ac:dyDescent="0.25">
      <c r="A87" s="206" t="s">
        <v>198</v>
      </c>
      <c r="B87" s="130">
        <v>7</v>
      </c>
      <c r="C87" s="204"/>
      <c r="D87" s="132">
        <v>2</v>
      </c>
      <c r="E87" s="133">
        <v>3</v>
      </c>
      <c r="F87" s="134"/>
      <c r="G87" s="205"/>
      <c r="H87" s="134"/>
      <c r="I87" s="135">
        <f t="shared" si="1"/>
        <v>12</v>
      </c>
    </row>
    <row r="88" spans="1:9" customFormat="1" ht="15" x14ac:dyDescent="0.25">
      <c r="A88" s="206" t="s">
        <v>199</v>
      </c>
      <c r="B88" s="130">
        <v>2</v>
      </c>
      <c r="C88" s="204">
        <v>2</v>
      </c>
      <c r="D88" s="132"/>
      <c r="E88" s="133"/>
      <c r="F88" s="134"/>
      <c r="G88" s="205"/>
      <c r="H88" s="134"/>
      <c r="I88" s="135">
        <f t="shared" si="1"/>
        <v>2</v>
      </c>
    </row>
    <row r="89" spans="1:9" customFormat="1" ht="15" x14ac:dyDescent="0.25">
      <c r="A89" s="206" t="s">
        <v>200</v>
      </c>
      <c r="B89" s="130">
        <v>5</v>
      </c>
      <c r="C89" s="204"/>
      <c r="D89" s="132">
        <v>4</v>
      </c>
      <c r="E89" s="133">
        <v>9</v>
      </c>
      <c r="F89" s="134"/>
      <c r="G89" s="205">
        <v>3</v>
      </c>
      <c r="H89" s="134"/>
      <c r="I89" s="135">
        <f t="shared" si="1"/>
        <v>21</v>
      </c>
    </row>
    <row r="90" spans="1:9" customFormat="1" ht="15" x14ac:dyDescent="0.25">
      <c r="A90" s="206" t="s">
        <v>202</v>
      </c>
      <c r="B90" s="130"/>
      <c r="C90" s="204"/>
      <c r="D90" s="132"/>
      <c r="E90" s="133"/>
      <c r="F90" s="134"/>
      <c r="G90" s="205"/>
      <c r="H90" s="134"/>
      <c r="I90" s="135">
        <f t="shared" si="1"/>
        <v>0</v>
      </c>
    </row>
    <row r="91" spans="1:9" customFormat="1" ht="15" x14ac:dyDescent="0.25">
      <c r="A91" s="206" t="s">
        <v>203</v>
      </c>
      <c r="B91" s="130"/>
      <c r="C91" s="204"/>
      <c r="D91" s="132">
        <v>3</v>
      </c>
      <c r="E91" s="133">
        <v>3</v>
      </c>
      <c r="F91" s="134"/>
      <c r="G91" s="205"/>
      <c r="H91" s="134"/>
      <c r="I91" s="135">
        <f t="shared" si="1"/>
        <v>6</v>
      </c>
    </row>
    <row r="92" spans="1:9" customFormat="1" ht="15" x14ac:dyDescent="0.25">
      <c r="A92" s="206" t="s">
        <v>204</v>
      </c>
      <c r="B92" s="130"/>
      <c r="C92" s="204"/>
      <c r="D92" s="132"/>
      <c r="E92" s="133"/>
      <c r="F92" s="134"/>
      <c r="G92" s="205"/>
      <c r="H92" s="134"/>
      <c r="I92" s="135">
        <f t="shared" si="1"/>
        <v>0</v>
      </c>
    </row>
    <row r="93" spans="1:9" customFormat="1" ht="15" x14ac:dyDescent="0.25">
      <c r="A93" s="206" t="s">
        <v>206</v>
      </c>
      <c r="B93" s="130"/>
      <c r="C93" s="204"/>
      <c r="D93" s="132"/>
      <c r="E93" s="133">
        <v>2</v>
      </c>
      <c r="F93" s="134"/>
      <c r="G93" s="205"/>
      <c r="H93" s="134"/>
      <c r="I93" s="135">
        <f t="shared" si="1"/>
        <v>2</v>
      </c>
    </row>
    <row r="94" spans="1:9" customFormat="1" ht="15" x14ac:dyDescent="0.25">
      <c r="A94" s="206" t="s">
        <v>208</v>
      </c>
      <c r="B94" s="130"/>
      <c r="C94" s="204"/>
      <c r="D94" s="132"/>
      <c r="E94" s="133"/>
      <c r="F94" s="134"/>
      <c r="G94" s="205"/>
      <c r="H94" s="134"/>
      <c r="I94" s="135">
        <f t="shared" si="1"/>
        <v>0</v>
      </c>
    </row>
    <row r="95" spans="1:9" customFormat="1" ht="15" x14ac:dyDescent="0.25">
      <c r="A95" s="206" t="s">
        <v>207</v>
      </c>
      <c r="B95" s="130"/>
      <c r="C95" s="204"/>
      <c r="D95" s="132"/>
      <c r="E95" s="133"/>
      <c r="F95" s="134"/>
      <c r="G95" s="205"/>
      <c r="H95" s="134"/>
      <c r="I95" s="135">
        <f t="shared" si="1"/>
        <v>0</v>
      </c>
    </row>
    <row r="96" spans="1:9" customFormat="1" ht="15" x14ac:dyDescent="0.25">
      <c r="A96" s="206" t="s">
        <v>209</v>
      </c>
      <c r="B96" s="130"/>
      <c r="C96" s="204"/>
      <c r="D96" s="132">
        <v>1</v>
      </c>
      <c r="E96" s="133"/>
      <c r="F96" s="134"/>
      <c r="G96" s="205"/>
      <c r="H96" s="134"/>
      <c r="I96" s="135">
        <f t="shared" si="1"/>
        <v>1</v>
      </c>
    </row>
    <row r="97" spans="1:9" customFormat="1" ht="15" x14ac:dyDescent="0.25">
      <c r="A97" s="206" t="s">
        <v>210</v>
      </c>
      <c r="B97" s="130"/>
      <c r="C97" s="204"/>
      <c r="D97" s="132"/>
      <c r="E97" s="133"/>
      <c r="F97" s="134"/>
      <c r="G97" s="205"/>
      <c r="H97" s="134"/>
      <c r="I97" s="135">
        <f t="shared" si="1"/>
        <v>0</v>
      </c>
    </row>
    <row r="98" spans="1:9" customFormat="1" ht="15" x14ac:dyDescent="0.25">
      <c r="A98" s="206" t="s">
        <v>211</v>
      </c>
      <c r="B98" s="130"/>
      <c r="C98" s="204"/>
      <c r="D98" s="132"/>
      <c r="E98" s="133"/>
      <c r="F98" s="134"/>
      <c r="G98" s="205"/>
      <c r="H98" s="134"/>
      <c r="I98" s="135">
        <f t="shared" si="1"/>
        <v>0</v>
      </c>
    </row>
    <row r="99" spans="1:9" customFormat="1" ht="15" x14ac:dyDescent="0.25">
      <c r="A99" s="206" t="s">
        <v>212</v>
      </c>
      <c r="B99" s="130"/>
      <c r="C99" s="204"/>
      <c r="D99" s="132"/>
      <c r="E99" s="133"/>
      <c r="F99" s="134"/>
      <c r="G99" s="205"/>
      <c r="H99" s="134"/>
      <c r="I99" s="135">
        <f t="shared" si="1"/>
        <v>0</v>
      </c>
    </row>
    <row r="100" spans="1:9" customFormat="1" ht="15" x14ac:dyDescent="0.25">
      <c r="A100" s="206" t="s">
        <v>213</v>
      </c>
      <c r="B100" s="130"/>
      <c r="C100" s="204"/>
      <c r="D100" s="132"/>
      <c r="E100" s="133">
        <v>1</v>
      </c>
      <c r="F100" s="134"/>
      <c r="G100" s="205"/>
      <c r="H100" s="134"/>
      <c r="I100" s="135">
        <f t="shared" si="1"/>
        <v>1</v>
      </c>
    </row>
    <row r="101" spans="1:9" customFormat="1" ht="15" x14ac:dyDescent="0.25">
      <c r="A101" s="206" t="s">
        <v>214</v>
      </c>
      <c r="B101" s="130"/>
      <c r="C101" s="204"/>
      <c r="D101" s="132"/>
      <c r="E101" s="133"/>
      <c r="F101" s="134"/>
      <c r="G101" s="205"/>
      <c r="H101" s="134"/>
      <c r="I101" s="135">
        <f t="shared" si="1"/>
        <v>0</v>
      </c>
    </row>
    <row r="102" spans="1:9" customFormat="1" ht="15" x14ac:dyDescent="0.25">
      <c r="A102" s="206" t="s">
        <v>217</v>
      </c>
      <c r="B102" s="130"/>
      <c r="C102" s="204"/>
      <c r="D102" s="132"/>
      <c r="E102" s="133"/>
      <c r="F102" s="134"/>
      <c r="G102" s="205"/>
      <c r="H102" s="134"/>
      <c r="I102" s="135">
        <f t="shared" si="1"/>
        <v>0</v>
      </c>
    </row>
    <row r="103" spans="1:9" customFormat="1" ht="15" x14ac:dyDescent="0.25">
      <c r="A103" s="206" t="s">
        <v>220</v>
      </c>
      <c r="B103" s="130"/>
      <c r="C103" s="204"/>
      <c r="D103" s="132">
        <v>2</v>
      </c>
      <c r="E103" s="133"/>
      <c r="F103" s="134"/>
      <c r="G103" s="205"/>
      <c r="H103" s="134"/>
      <c r="I103" s="135">
        <f t="shared" si="1"/>
        <v>2</v>
      </c>
    </row>
    <row r="104" spans="1:9" customFormat="1" ht="15" x14ac:dyDescent="0.25">
      <c r="A104" s="206" t="s">
        <v>221</v>
      </c>
      <c r="B104" s="130"/>
      <c r="C104" s="204"/>
      <c r="D104" s="132"/>
      <c r="E104" s="133"/>
      <c r="F104" s="134"/>
      <c r="G104" s="205"/>
      <c r="H104" s="134"/>
      <c r="I104" s="135">
        <f t="shared" si="1"/>
        <v>0</v>
      </c>
    </row>
    <row r="105" spans="1:9" customFormat="1" ht="15" x14ac:dyDescent="0.25">
      <c r="A105" s="206" t="s">
        <v>222</v>
      </c>
      <c r="B105" s="130"/>
      <c r="C105" s="204"/>
      <c r="D105" s="132"/>
      <c r="E105" s="133"/>
      <c r="F105" s="134"/>
      <c r="G105" s="205"/>
      <c r="H105" s="134"/>
      <c r="I105" s="135">
        <f t="shared" si="1"/>
        <v>0</v>
      </c>
    </row>
    <row r="106" spans="1:9" customFormat="1" ht="15" x14ac:dyDescent="0.25">
      <c r="A106" s="206" t="s">
        <v>223</v>
      </c>
      <c r="B106" s="130"/>
      <c r="C106" s="204"/>
      <c r="D106" s="132"/>
      <c r="E106" s="133"/>
      <c r="F106" s="134"/>
      <c r="G106" s="205"/>
      <c r="H106" s="134"/>
      <c r="I106" s="135">
        <f t="shared" si="1"/>
        <v>0</v>
      </c>
    </row>
    <row r="107" spans="1:9" customFormat="1" ht="15" x14ac:dyDescent="0.25">
      <c r="A107" s="206" t="s">
        <v>224</v>
      </c>
      <c r="B107" s="130">
        <v>4</v>
      </c>
      <c r="C107" s="204"/>
      <c r="D107" s="132">
        <v>14</v>
      </c>
      <c r="E107" s="133">
        <v>2</v>
      </c>
      <c r="F107" s="134"/>
      <c r="G107" s="205"/>
      <c r="H107" s="134"/>
      <c r="I107" s="135">
        <f t="shared" si="1"/>
        <v>20</v>
      </c>
    </row>
    <row r="108" spans="1:9" customFormat="1" ht="15" x14ac:dyDescent="0.25">
      <c r="A108" s="206" t="s">
        <v>225</v>
      </c>
      <c r="B108" s="130"/>
      <c r="C108" s="204"/>
      <c r="D108" s="132"/>
      <c r="E108" s="133"/>
      <c r="F108" s="134"/>
      <c r="G108" s="205"/>
      <c r="H108" s="134"/>
      <c r="I108" s="135">
        <f t="shared" si="1"/>
        <v>0</v>
      </c>
    </row>
    <row r="109" spans="1:9" customFormat="1" ht="15" x14ac:dyDescent="0.25">
      <c r="A109" s="206" t="s">
        <v>226</v>
      </c>
      <c r="B109" s="130"/>
      <c r="C109" s="204"/>
      <c r="D109" s="132"/>
      <c r="E109" s="133"/>
      <c r="F109" s="134"/>
      <c r="G109" s="205"/>
      <c r="H109" s="134"/>
      <c r="I109" s="135">
        <f t="shared" si="1"/>
        <v>0</v>
      </c>
    </row>
    <row r="110" spans="1:9" customFormat="1" ht="15" x14ac:dyDescent="0.25">
      <c r="A110" s="206" t="s">
        <v>134</v>
      </c>
      <c r="B110" s="130"/>
      <c r="C110" s="204"/>
      <c r="D110" s="132"/>
      <c r="E110" s="133"/>
      <c r="F110" s="134"/>
      <c r="G110" s="205"/>
      <c r="H110" s="134"/>
      <c r="I110" s="135">
        <f t="shared" si="1"/>
        <v>0</v>
      </c>
    </row>
    <row r="111" spans="1:9" customFormat="1" ht="15" x14ac:dyDescent="0.25">
      <c r="A111" s="206" t="s">
        <v>299</v>
      </c>
      <c r="B111" s="130"/>
      <c r="C111" s="204"/>
      <c r="D111" s="132"/>
      <c r="E111" s="133"/>
      <c r="F111" s="134"/>
      <c r="G111" s="205"/>
      <c r="H111" s="134"/>
      <c r="I111" s="135">
        <f t="shared" si="1"/>
        <v>0</v>
      </c>
    </row>
    <row r="112" spans="1:9" customFormat="1" ht="15" x14ac:dyDescent="0.25">
      <c r="A112" s="206" t="s">
        <v>336</v>
      </c>
      <c r="B112" s="130"/>
      <c r="C112" s="204"/>
      <c r="D112" s="132"/>
      <c r="E112" s="133"/>
      <c r="F112" s="134"/>
      <c r="G112" s="205"/>
      <c r="H112" s="134"/>
      <c r="I112" s="135">
        <f t="shared" si="1"/>
        <v>0</v>
      </c>
    </row>
    <row r="113" spans="1:9" customFormat="1" ht="15" x14ac:dyDescent="0.25">
      <c r="A113" s="206" t="s">
        <v>227</v>
      </c>
      <c r="B113" s="130"/>
      <c r="C113" s="204"/>
      <c r="D113" s="132"/>
      <c r="E113" s="133"/>
      <c r="F113" s="134"/>
      <c r="G113" s="205"/>
      <c r="H113" s="134"/>
      <c r="I113" s="135">
        <f t="shared" si="1"/>
        <v>0</v>
      </c>
    </row>
    <row r="114" spans="1:9" customFormat="1" ht="15" x14ac:dyDescent="0.25">
      <c r="A114" s="206" t="s">
        <v>228</v>
      </c>
      <c r="B114" s="130"/>
      <c r="C114" s="204"/>
      <c r="D114" s="132"/>
      <c r="E114" s="133"/>
      <c r="F114" s="134"/>
      <c r="G114" s="205"/>
      <c r="H114" s="134"/>
      <c r="I114" s="135">
        <f t="shared" si="1"/>
        <v>0</v>
      </c>
    </row>
    <row r="115" spans="1:9" customFormat="1" ht="15" x14ac:dyDescent="0.25">
      <c r="A115" s="206" t="s">
        <v>229</v>
      </c>
      <c r="B115" s="130">
        <v>11</v>
      </c>
      <c r="C115" s="204"/>
      <c r="D115" s="132">
        <v>3</v>
      </c>
      <c r="E115" s="133">
        <v>5</v>
      </c>
      <c r="F115" s="134"/>
      <c r="G115" s="205"/>
      <c r="H115" s="134"/>
      <c r="I115" s="135">
        <f t="shared" si="1"/>
        <v>19</v>
      </c>
    </row>
    <row r="116" spans="1:9" customFormat="1" ht="15" x14ac:dyDescent="0.25">
      <c r="A116" s="206" t="s">
        <v>230</v>
      </c>
      <c r="B116" s="130">
        <v>2</v>
      </c>
      <c r="C116" s="204"/>
      <c r="D116" s="132">
        <v>1</v>
      </c>
      <c r="E116" s="133"/>
      <c r="F116" s="134"/>
      <c r="G116" s="205"/>
      <c r="H116" s="134"/>
      <c r="I116" s="135">
        <f t="shared" si="1"/>
        <v>3</v>
      </c>
    </row>
    <row r="117" spans="1:9" customFormat="1" ht="15" x14ac:dyDescent="0.25">
      <c r="A117" s="206" t="s">
        <v>231</v>
      </c>
      <c r="B117" s="130"/>
      <c r="C117" s="204"/>
      <c r="D117" s="132"/>
      <c r="E117" s="133"/>
      <c r="F117" s="134"/>
      <c r="G117" s="205"/>
      <c r="H117" s="134"/>
      <c r="I117" s="135">
        <f t="shared" si="1"/>
        <v>0</v>
      </c>
    </row>
    <row r="118" spans="1:9" customFormat="1" ht="15" x14ac:dyDescent="0.25">
      <c r="A118" s="206" t="s">
        <v>232</v>
      </c>
      <c r="B118" s="130"/>
      <c r="C118" s="204"/>
      <c r="D118" s="132"/>
      <c r="E118" s="133"/>
      <c r="F118" s="134"/>
      <c r="G118" s="205"/>
      <c r="H118" s="134"/>
      <c r="I118" s="135">
        <f t="shared" si="1"/>
        <v>0</v>
      </c>
    </row>
    <row r="119" spans="1:9" customFormat="1" ht="15" x14ac:dyDescent="0.25">
      <c r="A119" s="206" t="s">
        <v>233</v>
      </c>
      <c r="B119" s="130"/>
      <c r="C119" s="204"/>
      <c r="D119" s="132"/>
      <c r="E119" s="133"/>
      <c r="F119" s="134"/>
      <c r="G119" s="205"/>
      <c r="H119" s="134"/>
      <c r="I119" s="135">
        <f t="shared" si="1"/>
        <v>0</v>
      </c>
    </row>
    <row r="120" spans="1:9" customFormat="1" ht="15" x14ac:dyDescent="0.25">
      <c r="A120" s="206" t="s">
        <v>234</v>
      </c>
      <c r="B120" s="130"/>
      <c r="C120" s="204"/>
      <c r="D120" s="132"/>
      <c r="E120" s="133"/>
      <c r="F120" s="134"/>
      <c r="G120" s="205"/>
      <c r="H120" s="134"/>
      <c r="I120" s="135">
        <f t="shared" si="1"/>
        <v>0</v>
      </c>
    </row>
    <row r="121" spans="1:9" customFormat="1" ht="15" x14ac:dyDescent="0.25">
      <c r="A121" s="206" t="s">
        <v>235</v>
      </c>
      <c r="B121" s="130"/>
      <c r="C121" s="204"/>
      <c r="D121" s="132"/>
      <c r="E121" s="133"/>
      <c r="F121" s="134"/>
      <c r="G121" s="205"/>
      <c r="H121" s="134"/>
      <c r="I121" s="135">
        <f t="shared" si="1"/>
        <v>0</v>
      </c>
    </row>
    <row r="122" spans="1:9" customFormat="1" ht="15" x14ac:dyDescent="0.25">
      <c r="A122" s="206" t="s">
        <v>236</v>
      </c>
      <c r="B122" s="130"/>
      <c r="C122" s="204"/>
      <c r="D122" s="132"/>
      <c r="E122" s="133"/>
      <c r="F122" s="134"/>
      <c r="G122" s="205"/>
      <c r="H122" s="134"/>
      <c r="I122" s="135">
        <f t="shared" si="1"/>
        <v>0</v>
      </c>
    </row>
    <row r="123" spans="1:9" customFormat="1" ht="15" x14ac:dyDescent="0.25">
      <c r="A123" s="206" t="s">
        <v>237</v>
      </c>
      <c r="B123" s="130">
        <v>11</v>
      </c>
      <c r="C123" s="204"/>
      <c r="D123" s="132">
        <v>10</v>
      </c>
      <c r="E123" s="133">
        <v>3</v>
      </c>
      <c r="F123" s="134">
        <v>2</v>
      </c>
      <c r="G123" s="205"/>
      <c r="H123" s="134">
        <v>1</v>
      </c>
      <c r="I123" s="135">
        <f t="shared" si="1"/>
        <v>27</v>
      </c>
    </row>
    <row r="124" spans="1:9" customFormat="1" ht="15" x14ac:dyDescent="0.25">
      <c r="A124" s="206" t="s">
        <v>238</v>
      </c>
      <c r="B124" s="130">
        <v>5</v>
      </c>
      <c r="C124" s="204"/>
      <c r="D124" s="132">
        <v>1</v>
      </c>
      <c r="E124" s="133">
        <v>1</v>
      </c>
      <c r="F124" s="134"/>
      <c r="G124" s="205"/>
      <c r="H124" s="134"/>
      <c r="I124" s="135">
        <f t="shared" si="1"/>
        <v>7</v>
      </c>
    </row>
    <row r="125" spans="1:9" customFormat="1" ht="15" x14ac:dyDescent="0.25">
      <c r="A125" s="206" t="s">
        <v>239</v>
      </c>
      <c r="B125" s="130"/>
      <c r="C125" s="204"/>
      <c r="D125" s="132"/>
      <c r="E125" s="133"/>
      <c r="F125" s="134"/>
      <c r="G125" s="205"/>
      <c r="H125" s="134"/>
      <c r="I125" s="135">
        <f t="shared" si="1"/>
        <v>0</v>
      </c>
    </row>
    <row r="126" spans="1:9" customFormat="1" ht="15" x14ac:dyDescent="0.25">
      <c r="A126" s="206" t="s">
        <v>241</v>
      </c>
      <c r="B126" s="130"/>
      <c r="C126" s="204"/>
      <c r="D126" s="132"/>
      <c r="E126" s="133"/>
      <c r="F126" s="134"/>
      <c r="G126" s="205"/>
      <c r="H126" s="134"/>
      <c r="I126" s="135">
        <f t="shared" si="1"/>
        <v>0</v>
      </c>
    </row>
    <row r="127" spans="1:9" customFormat="1" ht="15" x14ac:dyDescent="0.25">
      <c r="A127" s="206" t="s">
        <v>242</v>
      </c>
      <c r="B127" s="130">
        <v>6</v>
      </c>
      <c r="C127" s="204"/>
      <c r="D127" s="132">
        <v>1</v>
      </c>
      <c r="E127" s="133">
        <v>12</v>
      </c>
      <c r="F127" s="134">
        <v>1</v>
      </c>
      <c r="G127" s="205"/>
      <c r="H127" s="134">
        <v>1</v>
      </c>
      <c r="I127" s="135">
        <f t="shared" si="1"/>
        <v>21</v>
      </c>
    </row>
    <row r="128" spans="1:9" customFormat="1" ht="15" x14ac:dyDescent="0.25">
      <c r="A128" s="206" t="s">
        <v>243</v>
      </c>
      <c r="B128" s="130">
        <v>17</v>
      </c>
      <c r="C128" s="204"/>
      <c r="D128" s="132">
        <v>1</v>
      </c>
      <c r="E128" s="133"/>
      <c r="F128" s="134"/>
      <c r="G128" s="205"/>
      <c r="H128" s="134"/>
      <c r="I128" s="135">
        <f t="shared" si="1"/>
        <v>18</v>
      </c>
    </row>
    <row r="129" spans="1:9" customFormat="1" ht="15" x14ac:dyDescent="0.25">
      <c r="A129" s="206" t="s">
        <v>244</v>
      </c>
      <c r="B129" s="130"/>
      <c r="C129" s="204"/>
      <c r="D129" s="132"/>
      <c r="E129" s="133"/>
      <c r="F129" s="134"/>
      <c r="G129" s="205"/>
      <c r="H129" s="134"/>
      <c r="I129" s="135">
        <f t="shared" si="1"/>
        <v>0</v>
      </c>
    </row>
    <row r="130" spans="1:9" customFormat="1" ht="15" x14ac:dyDescent="0.25">
      <c r="A130" s="206" t="s">
        <v>245</v>
      </c>
      <c r="B130" s="130"/>
      <c r="C130" s="204"/>
      <c r="D130" s="132"/>
      <c r="E130" s="133"/>
      <c r="F130" s="134"/>
      <c r="G130" s="205"/>
      <c r="H130" s="134"/>
      <c r="I130" s="135">
        <f t="shared" si="1"/>
        <v>0</v>
      </c>
    </row>
    <row r="131" spans="1:9" customFormat="1" ht="15" x14ac:dyDescent="0.25">
      <c r="A131" s="206" t="s">
        <v>247</v>
      </c>
      <c r="B131" s="130">
        <v>3</v>
      </c>
      <c r="C131" s="204">
        <v>1</v>
      </c>
      <c r="D131" s="132"/>
      <c r="E131" s="133">
        <v>3</v>
      </c>
      <c r="F131" s="134"/>
      <c r="G131" s="205">
        <v>1</v>
      </c>
      <c r="H131" s="134"/>
      <c r="I131" s="135">
        <f t="shared" si="1"/>
        <v>7</v>
      </c>
    </row>
    <row r="132" spans="1:9" customFormat="1" ht="15" x14ac:dyDescent="0.25">
      <c r="A132" s="206" t="s">
        <v>249</v>
      </c>
      <c r="B132" s="130"/>
      <c r="C132" s="204"/>
      <c r="D132" s="132"/>
      <c r="E132" s="133"/>
      <c r="F132" s="134"/>
      <c r="G132" s="205"/>
      <c r="H132" s="134"/>
      <c r="I132" s="135">
        <f t="shared" si="1"/>
        <v>0</v>
      </c>
    </row>
    <row r="133" spans="1:9" customFormat="1" ht="15" x14ac:dyDescent="0.25">
      <c r="A133" s="206" t="s">
        <v>251</v>
      </c>
      <c r="B133" s="130"/>
      <c r="C133" s="204"/>
      <c r="D133" s="132"/>
      <c r="E133" s="133"/>
      <c r="F133" s="134"/>
      <c r="G133" s="205"/>
      <c r="H133" s="134"/>
      <c r="I133" s="135">
        <f t="shared" ref="I133:I196" si="2">SUM(B133,D133:H133)</f>
        <v>0</v>
      </c>
    </row>
    <row r="134" spans="1:9" customFormat="1" ht="15" x14ac:dyDescent="0.25">
      <c r="A134" s="206" t="s">
        <v>252</v>
      </c>
      <c r="B134" s="130"/>
      <c r="C134" s="204"/>
      <c r="D134" s="132"/>
      <c r="E134" s="133"/>
      <c r="F134" s="134"/>
      <c r="G134" s="205"/>
      <c r="H134" s="134"/>
      <c r="I134" s="135">
        <f t="shared" si="2"/>
        <v>0</v>
      </c>
    </row>
    <row r="135" spans="1:9" customFormat="1" ht="15" x14ac:dyDescent="0.25">
      <c r="A135" s="206" t="s">
        <v>253</v>
      </c>
      <c r="B135" s="130"/>
      <c r="C135" s="204"/>
      <c r="D135" s="132"/>
      <c r="E135" s="133"/>
      <c r="F135" s="134"/>
      <c r="G135" s="205"/>
      <c r="H135" s="134"/>
      <c r="I135" s="135">
        <f t="shared" si="2"/>
        <v>0</v>
      </c>
    </row>
    <row r="136" spans="1:9" customFormat="1" ht="15" x14ac:dyDescent="0.25">
      <c r="A136" s="206" t="s">
        <v>143</v>
      </c>
      <c r="B136" s="130"/>
      <c r="C136" s="204"/>
      <c r="D136" s="132"/>
      <c r="E136" s="133"/>
      <c r="F136" s="134"/>
      <c r="G136" s="205"/>
      <c r="H136" s="134"/>
      <c r="I136" s="135">
        <f t="shared" si="2"/>
        <v>0</v>
      </c>
    </row>
    <row r="137" spans="1:9" customFormat="1" ht="15" x14ac:dyDescent="0.25">
      <c r="A137" s="206" t="s">
        <v>256</v>
      </c>
      <c r="B137" s="130"/>
      <c r="C137" s="204"/>
      <c r="D137" s="132"/>
      <c r="E137" s="133"/>
      <c r="F137" s="134"/>
      <c r="G137" s="205"/>
      <c r="H137" s="134"/>
      <c r="I137" s="135">
        <f t="shared" si="2"/>
        <v>0</v>
      </c>
    </row>
    <row r="138" spans="1:9" customFormat="1" ht="15" x14ac:dyDescent="0.25">
      <c r="A138" s="206" t="s">
        <v>257</v>
      </c>
      <c r="B138" s="130"/>
      <c r="C138" s="204"/>
      <c r="D138" s="132"/>
      <c r="E138" s="133"/>
      <c r="F138" s="134"/>
      <c r="G138" s="205"/>
      <c r="H138" s="134"/>
      <c r="I138" s="135">
        <f t="shared" si="2"/>
        <v>0</v>
      </c>
    </row>
    <row r="139" spans="1:9" customFormat="1" ht="15" x14ac:dyDescent="0.25">
      <c r="A139" s="206" t="s">
        <v>258</v>
      </c>
      <c r="B139" s="130"/>
      <c r="C139" s="204"/>
      <c r="D139" s="132"/>
      <c r="E139" s="133"/>
      <c r="F139" s="134"/>
      <c r="G139" s="205"/>
      <c r="H139" s="134"/>
      <c r="I139" s="135">
        <f t="shared" si="2"/>
        <v>0</v>
      </c>
    </row>
    <row r="140" spans="1:9" customFormat="1" ht="15" x14ac:dyDescent="0.25">
      <c r="A140" s="206" t="s">
        <v>259</v>
      </c>
      <c r="B140" s="130"/>
      <c r="C140" s="204"/>
      <c r="D140" s="132"/>
      <c r="E140" s="133"/>
      <c r="F140" s="134"/>
      <c r="G140" s="205"/>
      <c r="H140" s="134"/>
      <c r="I140" s="135">
        <f t="shared" si="2"/>
        <v>0</v>
      </c>
    </row>
    <row r="141" spans="1:9" customFormat="1" ht="15" x14ac:dyDescent="0.25">
      <c r="A141" s="206" t="s">
        <v>260</v>
      </c>
      <c r="B141" s="130"/>
      <c r="C141" s="204"/>
      <c r="D141" s="132"/>
      <c r="E141" s="133"/>
      <c r="F141" s="134"/>
      <c r="G141" s="205"/>
      <c r="H141" s="134"/>
      <c r="I141" s="135">
        <f t="shared" si="2"/>
        <v>0</v>
      </c>
    </row>
    <row r="142" spans="1:9" customFormat="1" ht="15" x14ac:dyDescent="0.25">
      <c r="A142" s="206" t="s">
        <v>262</v>
      </c>
      <c r="B142" s="130"/>
      <c r="C142" s="204"/>
      <c r="D142" s="132"/>
      <c r="E142" s="133"/>
      <c r="F142" s="134"/>
      <c r="G142" s="205"/>
      <c r="H142" s="134"/>
      <c r="I142" s="135">
        <f t="shared" si="2"/>
        <v>0</v>
      </c>
    </row>
    <row r="143" spans="1:9" customFormat="1" ht="15" x14ac:dyDescent="0.25">
      <c r="A143" s="206" t="s">
        <v>265</v>
      </c>
      <c r="B143" s="130">
        <v>2</v>
      </c>
      <c r="C143" s="204"/>
      <c r="D143" s="132"/>
      <c r="E143" s="133"/>
      <c r="F143" s="134"/>
      <c r="G143" s="205"/>
      <c r="H143" s="134"/>
      <c r="I143" s="135">
        <f t="shared" si="2"/>
        <v>2</v>
      </c>
    </row>
    <row r="144" spans="1:9" customFormat="1" ht="15" x14ac:dyDescent="0.25">
      <c r="A144" s="206" t="s">
        <v>280</v>
      </c>
      <c r="B144" s="130"/>
      <c r="C144" s="204"/>
      <c r="D144" s="132"/>
      <c r="E144" s="133"/>
      <c r="F144" s="134"/>
      <c r="G144" s="205"/>
      <c r="H144" s="134"/>
      <c r="I144" s="135">
        <f t="shared" si="2"/>
        <v>0</v>
      </c>
    </row>
    <row r="145" spans="1:9" customFormat="1" ht="15" x14ac:dyDescent="0.25">
      <c r="A145" s="206" t="s">
        <v>297</v>
      </c>
      <c r="B145" s="130"/>
      <c r="C145" s="204"/>
      <c r="D145" s="132"/>
      <c r="E145" s="133"/>
      <c r="F145" s="134"/>
      <c r="G145" s="205"/>
      <c r="H145" s="134"/>
      <c r="I145" s="135">
        <f t="shared" si="2"/>
        <v>0</v>
      </c>
    </row>
    <row r="146" spans="1:9" customFormat="1" ht="15" x14ac:dyDescent="0.25">
      <c r="A146" s="206" t="s">
        <v>267</v>
      </c>
      <c r="B146" s="130"/>
      <c r="C146" s="204"/>
      <c r="D146" s="132"/>
      <c r="E146" s="133"/>
      <c r="F146" s="134"/>
      <c r="G146" s="205"/>
      <c r="H146" s="134"/>
      <c r="I146" s="135">
        <f t="shared" si="2"/>
        <v>0</v>
      </c>
    </row>
    <row r="147" spans="1:9" customFormat="1" ht="15" x14ac:dyDescent="0.25">
      <c r="A147" s="206" t="s">
        <v>266</v>
      </c>
      <c r="B147" s="130"/>
      <c r="C147" s="204"/>
      <c r="D147" s="132"/>
      <c r="E147" s="133"/>
      <c r="F147" s="134"/>
      <c r="G147" s="205"/>
      <c r="H147" s="134"/>
      <c r="I147" s="135">
        <f t="shared" si="2"/>
        <v>0</v>
      </c>
    </row>
    <row r="148" spans="1:9" customFormat="1" ht="15" x14ac:dyDescent="0.25">
      <c r="A148" s="206" t="s">
        <v>268</v>
      </c>
      <c r="B148" s="130"/>
      <c r="C148" s="204"/>
      <c r="D148" s="132"/>
      <c r="E148" s="133"/>
      <c r="F148" s="134"/>
      <c r="G148" s="205"/>
      <c r="H148" s="134"/>
      <c r="I148" s="135">
        <f t="shared" si="2"/>
        <v>0</v>
      </c>
    </row>
    <row r="149" spans="1:9" customFormat="1" ht="15" x14ac:dyDescent="0.25">
      <c r="A149" s="206" t="s">
        <v>269</v>
      </c>
      <c r="B149" s="130"/>
      <c r="C149" s="204"/>
      <c r="D149" s="132"/>
      <c r="E149" s="133"/>
      <c r="F149" s="134"/>
      <c r="G149" s="205"/>
      <c r="H149" s="134"/>
      <c r="I149" s="135">
        <f t="shared" si="2"/>
        <v>0</v>
      </c>
    </row>
    <row r="150" spans="1:9" customFormat="1" ht="15" x14ac:dyDescent="0.25">
      <c r="A150" s="206" t="s">
        <v>545</v>
      </c>
      <c r="B150" s="130"/>
      <c r="C150" s="204"/>
      <c r="D150" s="132"/>
      <c r="E150" s="133"/>
      <c r="F150" s="134"/>
      <c r="G150" s="205"/>
      <c r="H150" s="134"/>
      <c r="I150" s="135">
        <f t="shared" si="2"/>
        <v>0</v>
      </c>
    </row>
    <row r="151" spans="1:9" customFormat="1" ht="15" x14ac:dyDescent="0.25">
      <c r="A151" s="206" t="s">
        <v>270</v>
      </c>
      <c r="B151" s="130">
        <v>2</v>
      </c>
      <c r="C151" s="204">
        <v>1</v>
      </c>
      <c r="D151" s="132"/>
      <c r="E151" s="133">
        <v>7</v>
      </c>
      <c r="F151" s="134"/>
      <c r="G151" s="205"/>
      <c r="H151" s="134"/>
      <c r="I151" s="135">
        <f t="shared" si="2"/>
        <v>9</v>
      </c>
    </row>
    <row r="152" spans="1:9" customFormat="1" ht="15" x14ac:dyDescent="0.25">
      <c r="A152" s="206" t="s">
        <v>272</v>
      </c>
      <c r="B152" s="130">
        <v>16</v>
      </c>
      <c r="C152" s="204">
        <v>1</v>
      </c>
      <c r="D152" s="132"/>
      <c r="E152" s="133">
        <v>2</v>
      </c>
      <c r="F152" s="134"/>
      <c r="G152" s="205">
        <v>1</v>
      </c>
      <c r="H152" s="134"/>
      <c r="I152" s="135">
        <f t="shared" si="2"/>
        <v>19</v>
      </c>
    </row>
    <row r="153" spans="1:9" customFormat="1" ht="15" x14ac:dyDescent="0.25">
      <c r="A153" s="206" t="s">
        <v>273</v>
      </c>
      <c r="B153" s="130"/>
      <c r="C153" s="204"/>
      <c r="D153" s="132"/>
      <c r="E153" s="133"/>
      <c r="F153" s="134"/>
      <c r="G153" s="205"/>
      <c r="H153" s="134"/>
      <c r="I153" s="135">
        <f t="shared" si="2"/>
        <v>0</v>
      </c>
    </row>
    <row r="154" spans="1:9" customFormat="1" ht="15" x14ac:dyDescent="0.25">
      <c r="A154" s="206" t="s">
        <v>274</v>
      </c>
      <c r="B154" s="130"/>
      <c r="C154" s="204"/>
      <c r="D154" s="132"/>
      <c r="E154" s="133">
        <v>2</v>
      </c>
      <c r="F154" s="134"/>
      <c r="G154" s="205"/>
      <c r="H154" s="134"/>
      <c r="I154" s="135">
        <f t="shared" si="2"/>
        <v>2</v>
      </c>
    </row>
    <row r="155" spans="1:9" customFormat="1" ht="15" x14ac:dyDescent="0.25">
      <c r="A155" s="206" t="s">
        <v>248</v>
      </c>
      <c r="B155" s="130"/>
      <c r="C155" s="204"/>
      <c r="D155" s="132"/>
      <c r="E155" s="133"/>
      <c r="F155" s="134"/>
      <c r="G155" s="205"/>
      <c r="H155" s="134"/>
      <c r="I155" s="135">
        <f t="shared" si="2"/>
        <v>0</v>
      </c>
    </row>
    <row r="156" spans="1:9" customFormat="1" ht="15" x14ac:dyDescent="0.25">
      <c r="A156" s="206" t="s">
        <v>341</v>
      </c>
      <c r="B156" s="130"/>
      <c r="C156" s="204"/>
      <c r="D156" s="132"/>
      <c r="E156" s="133"/>
      <c r="F156" s="134"/>
      <c r="G156" s="205"/>
      <c r="H156" s="134"/>
      <c r="I156" s="135">
        <f t="shared" si="2"/>
        <v>0</v>
      </c>
    </row>
    <row r="157" spans="1:9" customFormat="1" ht="15" x14ac:dyDescent="0.25">
      <c r="A157" s="206" t="s">
        <v>276</v>
      </c>
      <c r="B157" s="130"/>
      <c r="C157" s="204"/>
      <c r="D157" s="132"/>
      <c r="E157" s="133"/>
      <c r="F157" s="134"/>
      <c r="G157" s="205"/>
      <c r="H157" s="134"/>
      <c r="I157" s="135">
        <f t="shared" si="2"/>
        <v>0</v>
      </c>
    </row>
    <row r="158" spans="1:9" customFormat="1" ht="15" x14ac:dyDescent="0.25">
      <c r="A158" s="206" t="s">
        <v>546</v>
      </c>
      <c r="B158" s="130"/>
      <c r="C158" s="204"/>
      <c r="D158" s="132"/>
      <c r="E158" s="133"/>
      <c r="F158" s="134"/>
      <c r="G158" s="205"/>
      <c r="H158" s="134"/>
      <c r="I158" s="135">
        <f t="shared" si="2"/>
        <v>0</v>
      </c>
    </row>
    <row r="159" spans="1:9" customFormat="1" ht="15" x14ac:dyDescent="0.25">
      <c r="A159" s="206" t="s">
        <v>278</v>
      </c>
      <c r="B159" s="130"/>
      <c r="C159" s="204"/>
      <c r="D159" s="132"/>
      <c r="E159" s="133"/>
      <c r="F159" s="134"/>
      <c r="G159" s="205"/>
      <c r="H159" s="134"/>
      <c r="I159" s="135">
        <f t="shared" si="2"/>
        <v>0</v>
      </c>
    </row>
    <row r="160" spans="1:9" customFormat="1" ht="15" x14ac:dyDescent="0.25">
      <c r="A160" s="206" t="s">
        <v>279</v>
      </c>
      <c r="B160" s="130"/>
      <c r="C160" s="204"/>
      <c r="D160" s="132"/>
      <c r="E160" s="133"/>
      <c r="F160" s="134"/>
      <c r="G160" s="205"/>
      <c r="H160" s="134"/>
      <c r="I160" s="135">
        <f t="shared" si="2"/>
        <v>0</v>
      </c>
    </row>
    <row r="161" spans="1:9" customFormat="1" ht="15" x14ac:dyDescent="0.25">
      <c r="A161" s="206" t="s">
        <v>279</v>
      </c>
      <c r="B161" s="130"/>
      <c r="C161" s="204"/>
      <c r="D161" s="132"/>
      <c r="E161" s="133"/>
      <c r="F161" s="134"/>
      <c r="G161" s="205"/>
      <c r="H161" s="134"/>
      <c r="I161" s="135">
        <f t="shared" si="2"/>
        <v>0</v>
      </c>
    </row>
    <row r="162" spans="1:9" customFormat="1" ht="15" x14ac:dyDescent="0.25">
      <c r="A162" s="206" t="s">
        <v>281</v>
      </c>
      <c r="B162" s="130"/>
      <c r="C162" s="204"/>
      <c r="D162" s="132"/>
      <c r="E162" s="133"/>
      <c r="F162" s="134"/>
      <c r="G162" s="205"/>
      <c r="H162" s="134"/>
      <c r="I162" s="135">
        <f t="shared" si="2"/>
        <v>0</v>
      </c>
    </row>
    <row r="163" spans="1:9" customFormat="1" ht="15" x14ac:dyDescent="0.25">
      <c r="A163" s="206" t="s">
        <v>282</v>
      </c>
      <c r="B163" s="130"/>
      <c r="C163" s="204"/>
      <c r="D163" s="132"/>
      <c r="E163" s="133"/>
      <c r="F163" s="134"/>
      <c r="G163" s="205"/>
      <c r="H163" s="134"/>
      <c r="I163" s="135">
        <f t="shared" si="2"/>
        <v>0</v>
      </c>
    </row>
    <row r="164" spans="1:9" customFormat="1" ht="15" x14ac:dyDescent="0.25">
      <c r="A164" s="206" t="s">
        <v>283</v>
      </c>
      <c r="B164" s="130"/>
      <c r="C164" s="204"/>
      <c r="D164" s="132"/>
      <c r="E164" s="133"/>
      <c r="F164" s="134"/>
      <c r="G164" s="205"/>
      <c r="H164" s="134"/>
      <c r="I164" s="135">
        <f t="shared" si="2"/>
        <v>0</v>
      </c>
    </row>
    <row r="165" spans="1:9" customFormat="1" ht="15" x14ac:dyDescent="0.25">
      <c r="A165" s="206" t="s">
        <v>285</v>
      </c>
      <c r="B165" s="130">
        <v>15</v>
      </c>
      <c r="C165" s="204"/>
      <c r="D165" s="132">
        <v>9</v>
      </c>
      <c r="E165" s="133">
        <v>17</v>
      </c>
      <c r="F165" s="134">
        <v>39</v>
      </c>
      <c r="G165" s="205">
        <v>1</v>
      </c>
      <c r="H165" s="134">
        <v>9</v>
      </c>
      <c r="I165" s="135">
        <f t="shared" si="2"/>
        <v>90</v>
      </c>
    </row>
    <row r="166" spans="1:9" customFormat="1" ht="15" x14ac:dyDescent="0.25">
      <c r="A166" s="206" t="s">
        <v>286</v>
      </c>
      <c r="B166" s="130"/>
      <c r="C166" s="204"/>
      <c r="D166" s="132"/>
      <c r="E166" s="133"/>
      <c r="F166" s="134"/>
      <c r="G166" s="205"/>
      <c r="H166" s="134"/>
      <c r="I166" s="135">
        <f t="shared" si="2"/>
        <v>0</v>
      </c>
    </row>
    <row r="167" spans="1:9" customFormat="1" ht="15" x14ac:dyDescent="0.25">
      <c r="A167" s="206" t="s">
        <v>287</v>
      </c>
      <c r="B167" s="130">
        <v>63</v>
      </c>
      <c r="C167" s="204">
        <v>5</v>
      </c>
      <c r="D167" s="132">
        <v>22</v>
      </c>
      <c r="E167" s="133">
        <v>27</v>
      </c>
      <c r="F167" s="134">
        <v>1</v>
      </c>
      <c r="G167" s="205">
        <v>6</v>
      </c>
      <c r="H167" s="134">
        <v>3</v>
      </c>
      <c r="I167" s="135">
        <f t="shared" si="2"/>
        <v>122</v>
      </c>
    </row>
    <row r="168" spans="1:9" customFormat="1" ht="15" x14ac:dyDescent="0.25">
      <c r="A168" s="206" t="s">
        <v>119</v>
      </c>
      <c r="B168" s="130"/>
      <c r="C168" s="204"/>
      <c r="D168" s="132"/>
      <c r="E168" s="133"/>
      <c r="F168" s="134"/>
      <c r="G168" s="205"/>
      <c r="H168" s="134"/>
      <c r="I168" s="135">
        <f t="shared" si="2"/>
        <v>0</v>
      </c>
    </row>
    <row r="169" spans="1:9" customFormat="1" ht="15" x14ac:dyDescent="0.25">
      <c r="A169" s="206" t="s">
        <v>288</v>
      </c>
      <c r="B169" s="130">
        <v>23</v>
      </c>
      <c r="C169" s="204">
        <v>1</v>
      </c>
      <c r="D169" s="132"/>
      <c r="E169" s="133">
        <v>14</v>
      </c>
      <c r="F169" s="134"/>
      <c r="G169" s="205">
        <v>1</v>
      </c>
      <c r="H169" s="134"/>
      <c r="I169" s="135">
        <f t="shared" si="2"/>
        <v>38</v>
      </c>
    </row>
    <row r="170" spans="1:9" customFormat="1" ht="15" x14ac:dyDescent="0.25">
      <c r="A170" s="206" t="s">
        <v>547</v>
      </c>
      <c r="B170" s="130"/>
      <c r="C170" s="204"/>
      <c r="D170" s="132"/>
      <c r="E170" s="133"/>
      <c r="F170" s="134"/>
      <c r="G170" s="205"/>
      <c r="H170" s="134"/>
      <c r="I170" s="135">
        <f t="shared" si="2"/>
        <v>0</v>
      </c>
    </row>
    <row r="171" spans="1:9" customFormat="1" ht="15" x14ac:dyDescent="0.25">
      <c r="A171" s="206" t="s">
        <v>181</v>
      </c>
      <c r="B171" s="130"/>
      <c r="C171" s="204"/>
      <c r="D171" s="132"/>
      <c r="E171" s="133"/>
      <c r="F171" s="134"/>
      <c r="G171" s="205"/>
      <c r="H171" s="134"/>
      <c r="I171" s="135">
        <f t="shared" si="2"/>
        <v>0</v>
      </c>
    </row>
    <row r="172" spans="1:9" customFormat="1" ht="15" x14ac:dyDescent="0.25">
      <c r="A172" s="206" t="s">
        <v>548</v>
      </c>
      <c r="B172" s="130"/>
      <c r="C172" s="204"/>
      <c r="D172" s="132"/>
      <c r="E172" s="133"/>
      <c r="F172" s="134"/>
      <c r="G172" s="205"/>
      <c r="H172" s="134"/>
      <c r="I172" s="135">
        <f t="shared" si="2"/>
        <v>0</v>
      </c>
    </row>
    <row r="173" spans="1:9" customFormat="1" ht="15" x14ac:dyDescent="0.25">
      <c r="A173" s="206" t="s">
        <v>289</v>
      </c>
      <c r="B173" s="130"/>
      <c r="C173" s="204"/>
      <c r="D173" s="132"/>
      <c r="E173" s="133"/>
      <c r="F173" s="134"/>
      <c r="G173" s="205"/>
      <c r="H173" s="134"/>
      <c r="I173" s="135">
        <f t="shared" si="2"/>
        <v>0</v>
      </c>
    </row>
    <row r="174" spans="1:9" customFormat="1" ht="15" x14ac:dyDescent="0.25">
      <c r="A174" s="206" t="s">
        <v>186</v>
      </c>
      <c r="B174" s="130"/>
      <c r="C174" s="204"/>
      <c r="D174" s="132"/>
      <c r="E174" s="133"/>
      <c r="F174" s="134"/>
      <c r="G174" s="205"/>
      <c r="H174" s="134"/>
      <c r="I174" s="135">
        <f t="shared" si="2"/>
        <v>0</v>
      </c>
    </row>
    <row r="175" spans="1:9" customFormat="1" ht="15" x14ac:dyDescent="0.25">
      <c r="A175" s="206" t="s">
        <v>188</v>
      </c>
      <c r="B175" s="130"/>
      <c r="C175" s="204"/>
      <c r="D175" s="132"/>
      <c r="E175" s="133"/>
      <c r="F175" s="134"/>
      <c r="G175" s="205"/>
      <c r="H175" s="134"/>
      <c r="I175" s="135">
        <f t="shared" si="2"/>
        <v>0</v>
      </c>
    </row>
    <row r="176" spans="1:9" customFormat="1" ht="15" x14ac:dyDescent="0.25">
      <c r="A176" s="206" t="s">
        <v>216</v>
      </c>
      <c r="B176" s="130">
        <v>1</v>
      </c>
      <c r="C176" s="204"/>
      <c r="D176" s="132">
        <v>6</v>
      </c>
      <c r="E176" s="133"/>
      <c r="F176" s="134"/>
      <c r="G176" s="205"/>
      <c r="H176" s="134">
        <v>3</v>
      </c>
      <c r="I176" s="135">
        <f t="shared" si="2"/>
        <v>10</v>
      </c>
    </row>
    <row r="177" spans="1:9" customFormat="1" ht="15" x14ac:dyDescent="0.25">
      <c r="A177" s="206" t="s">
        <v>218</v>
      </c>
      <c r="B177" s="130"/>
      <c r="C177" s="204"/>
      <c r="D177" s="132"/>
      <c r="E177" s="133"/>
      <c r="F177" s="134"/>
      <c r="G177" s="205"/>
      <c r="H177" s="134"/>
      <c r="I177" s="135">
        <f t="shared" si="2"/>
        <v>0</v>
      </c>
    </row>
    <row r="178" spans="1:9" customFormat="1" ht="15" x14ac:dyDescent="0.25">
      <c r="A178" s="206" t="s">
        <v>246</v>
      </c>
      <c r="B178" s="130"/>
      <c r="C178" s="204"/>
      <c r="D178" s="132"/>
      <c r="E178" s="133"/>
      <c r="F178" s="134"/>
      <c r="G178" s="205"/>
      <c r="H178" s="134"/>
      <c r="I178" s="135">
        <f t="shared" si="2"/>
        <v>0</v>
      </c>
    </row>
    <row r="179" spans="1:9" customFormat="1" ht="15" x14ac:dyDescent="0.25">
      <c r="A179" s="206" t="s">
        <v>250</v>
      </c>
      <c r="B179" s="130"/>
      <c r="C179" s="204"/>
      <c r="D179" s="132"/>
      <c r="E179" s="133"/>
      <c r="F179" s="134"/>
      <c r="G179" s="205"/>
      <c r="H179" s="134"/>
      <c r="I179" s="135">
        <f t="shared" si="2"/>
        <v>0</v>
      </c>
    </row>
    <row r="180" spans="1:9" customFormat="1" ht="15" x14ac:dyDescent="0.25">
      <c r="A180" s="206" t="s">
        <v>261</v>
      </c>
      <c r="B180" s="130"/>
      <c r="C180" s="204"/>
      <c r="D180" s="132"/>
      <c r="E180" s="133"/>
      <c r="F180" s="134"/>
      <c r="G180" s="205"/>
      <c r="H180" s="134"/>
      <c r="I180" s="135">
        <f t="shared" si="2"/>
        <v>0</v>
      </c>
    </row>
    <row r="181" spans="1:9" customFormat="1" ht="15" x14ac:dyDescent="0.25">
      <c r="A181" s="206" t="s">
        <v>263</v>
      </c>
      <c r="B181" s="130"/>
      <c r="C181" s="204"/>
      <c r="D181" s="132"/>
      <c r="E181" s="133"/>
      <c r="F181" s="134"/>
      <c r="G181" s="205"/>
      <c r="H181" s="134"/>
      <c r="I181" s="135">
        <f t="shared" si="2"/>
        <v>0</v>
      </c>
    </row>
    <row r="182" spans="1:9" customFormat="1" ht="15" x14ac:dyDescent="0.25">
      <c r="A182" s="206" t="s">
        <v>277</v>
      </c>
      <c r="B182" s="130"/>
      <c r="C182" s="204"/>
      <c r="D182" s="132"/>
      <c r="E182" s="133"/>
      <c r="F182" s="134"/>
      <c r="G182" s="205"/>
      <c r="H182" s="134"/>
      <c r="I182" s="135">
        <f t="shared" si="2"/>
        <v>0</v>
      </c>
    </row>
    <row r="183" spans="1:9" customFormat="1" ht="15" x14ac:dyDescent="0.25">
      <c r="A183" s="206" t="s">
        <v>284</v>
      </c>
      <c r="B183" s="130"/>
      <c r="C183" s="204"/>
      <c r="D183" s="132"/>
      <c r="E183" s="133"/>
      <c r="F183" s="134"/>
      <c r="G183" s="205"/>
      <c r="H183" s="134"/>
      <c r="I183" s="135">
        <f t="shared" si="2"/>
        <v>0</v>
      </c>
    </row>
    <row r="184" spans="1:9" customFormat="1" ht="15" x14ac:dyDescent="0.25">
      <c r="A184" s="206" t="s">
        <v>290</v>
      </c>
      <c r="B184" s="130"/>
      <c r="C184" s="204"/>
      <c r="D184" s="132"/>
      <c r="E184" s="133"/>
      <c r="F184" s="134"/>
      <c r="G184" s="205"/>
      <c r="H184" s="134"/>
      <c r="I184" s="135">
        <f t="shared" si="2"/>
        <v>0</v>
      </c>
    </row>
    <row r="185" spans="1:9" customFormat="1" ht="15" x14ac:dyDescent="0.25">
      <c r="A185" s="206" t="s">
        <v>298</v>
      </c>
      <c r="B185" s="130"/>
      <c r="C185" s="204"/>
      <c r="D185" s="132"/>
      <c r="E185" s="133"/>
      <c r="F185" s="134"/>
      <c r="G185" s="205"/>
      <c r="H185" s="134"/>
      <c r="I185" s="135">
        <f t="shared" si="2"/>
        <v>0</v>
      </c>
    </row>
    <row r="186" spans="1:9" customFormat="1" ht="15" x14ac:dyDescent="0.25">
      <c r="A186" s="206" t="s">
        <v>303</v>
      </c>
      <c r="B186" s="130"/>
      <c r="C186" s="204"/>
      <c r="D186" s="132"/>
      <c r="E186" s="133"/>
      <c r="F186" s="134"/>
      <c r="G186" s="205"/>
      <c r="H186" s="134"/>
      <c r="I186" s="135">
        <f t="shared" si="2"/>
        <v>0</v>
      </c>
    </row>
    <row r="187" spans="1:9" customFormat="1" ht="15" x14ac:dyDescent="0.25">
      <c r="A187" s="206" t="s">
        <v>330</v>
      </c>
      <c r="B187" s="130"/>
      <c r="C187" s="204"/>
      <c r="D187" s="132"/>
      <c r="E187" s="133"/>
      <c r="F187" s="134"/>
      <c r="G187" s="205"/>
      <c r="H187" s="134"/>
      <c r="I187" s="135">
        <f t="shared" si="2"/>
        <v>0</v>
      </c>
    </row>
    <row r="188" spans="1:9" customFormat="1" ht="15" x14ac:dyDescent="0.25">
      <c r="A188" s="206" t="s">
        <v>337</v>
      </c>
      <c r="B188" s="130"/>
      <c r="C188" s="204"/>
      <c r="D188" s="132"/>
      <c r="E188" s="133"/>
      <c r="F188" s="134"/>
      <c r="G188" s="205"/>
      <c r="H188" s="134"/>
      <c r="I188" s="135">
        <f t="shared" si="2"/>
        <v>0</v>
      </c>
    </row>
    <row r="189" spans="1:9" customFormat="1" ht="15" x14ac:dyDescent="0.25">
      <c r="A189" s="206" t="s">
        <v>346</v>
      </c>
      <c r="B189" s="130"/>
      <c r="C189" s="204"/>
      <c r="D189" s="132">
        <v>1</v>
      </c>
      <c r="E189" s="133"/>
      <c r="F189" s="134"/>
      <c r="G189" s="205"/>
      <c r="H189" s="134"/>
      <c r="I189" s="135">
        <f t="shared" si="2"/>
        <v>1</v>
      </c>
    </row>
    <row r="190" spans="1:9" customFormat="1" ht="15" x14ac:dyDescent="0.25">
      <c r="A190" s="206" t="s">
        <v>348</v>
      </c>
      <c r="B190" s="130"/>
      <c r="C190" s="204"/>
      <c r="D190" s="132"/>
      <c r="E190" s="133"/>
      <c r="F190" s="134"/>
      <c r="G190" s="205"/>
      <c r="H190" s="134"/>
      <c r="I190" s="135">
        <f t="shared" si="2"/>
        <v>0</v>
      </c>
    </row>
    <row r="191" spans="1:9" customFormat="1" ht="15" x14ac:dyDescent="0.25">
      <c r="A191" s="206" t="s">
        <v>291</v>
      </c>
      <c r="B191" s="130">
        <v>3</v>
      </c>
      <c r="C191" s="204"/>
      <c r="D191" s="132">
        <v>4</v>
      </c>
      <c r="E191" s="133">
        <v>5</v>
      </c>
      <c r="F191" s="134">
        <v>6</v>
      </c>
      <c r="G191" s="205">
        <v>1</v>
      </c>
      <c r="H191" s="134">
        <v>2</v>
      </c>
      <c r="I191" s="135">
        <f t="shared" si="2"/>
        <v>21</v>
      </c>
    </row>
    <row r="192" spans="1:9" customFormat="1" ht="15" x14ac:dyDescent="0.25">
      <c r="A192" s="206" t="s">
        <v>292</v>
      </c>
      <c r="B192" s="130">
        <v>3</v>
      </c>
      <c r="C192" s="204"/>
      <c r="D192" s="132">
        <v>39</v>
      </c>
      <c r="E192" s="133">
        <v>8</v>
      </c>
      <c r="F192" s="134"/>
      <c r="G192" s="205"/>
      <c r="H192" s="134"/>
      <c r="I192" s="135">
        <f t="shared" si="2"/>
        <v>50</v>
      </c>
    </row>
    <row r="193" spans="1:9" customFormat="1" ht="15" x14ac:dyDescent="0.25">
      <c r="A193" s="206" t="s">
        <v>293</v>
      </c>
      <c r="B193" s="130"/>
      <c r="C193" s="204"/>
      <c r="D193" s="132"/>
      <c r="E193" s="133"/>
      <c r="F193" s="134"/>
      <c r="G193" s="205"/>
      <c r="H193" s="134"/>
      <c r="I193" s="135">
        <f t="shared" si="2"/>
        <v>0</v>
      </c>
    </row>
    <row r="194" spans="1:9" customFormat="1" ht="15" x14ac:dyDescent="0.25">
      <c r="A194" s="206" t="s">
        <v>294</v>
      </c>
      <c r="B194" s="130">
        <v>4</v>
      </c>
      <c r="C194" s="204">
        <v>1</v>
      </c>
      <c r="D194" s="132">
        <v>21</v>
      </c>
      <c r="E194" s="133">
        <v>34</v>
      </c>
      <c r="F194" s="134"/>
      <c r="G194" s="205"/>
      <c r="H194" s="134"/>
      <c r="I194" s="135">
        <f t="shared" si="2"/>
        <v>59</v>
      </c>
    </row>
    <row r="195" spans="1:9" customFormat="1" ht="15" x14ac:dyDescent="0.25">
      <c r="A195" s="206" t="s">
        <v>356</v>
      </c>
      <c r="B195" s="130"/>
      <c r="C195" s="204"/>
      <c r="D195" s="132"/>
      <c r="E195" s="133"/>
      <c r="F195" s="134"/>
      <c r="G195" s="205"/>
      <c r="H195" s="134"/>
      <c r="I195" s="135">
        <f t="shared" si="2"/>
        <v>0</v>
      </c>
    </row>
    <row r="196" spans="1:9" customFormat="1" ht="15" x14ac:dyDescent="0.25">
      <c r="A196" s="206" t="s">
        <v>296</v>
      </c>
      <c r="B196" s="130"/>
      <c r="C196" s="204"/>
      <c r="D196" s="132"/>
      <c r="E196" s="133"/>
      <c r="F196" s="134"/>
      <c r="G196" s="205"/>
      <c r="H196" s="134"/>
      <c r="I196" s="135">
        <f t="shared" si="2"/>
        <v>0</v>
      </c>
    </row>
    <row r="197" spans="1:9" customFormat="1" ht="15" x14ac:dyDescent="0.25">
      <c r="A197" s="206" t="s">
        <v>300</v>
      </c>
      <c r="B197" s="130"/>
      <c r="C197" s="204"/>
      <c r="D197" s="132"/>
      <c r="E197" s="133"/>
      <c r="F197" s="134"/>
      <c r="G197" s="205"/>
      <c r="H197" s="134"/>
      <c r="I197" s="135">
        <f t="shared" ref="I197:I260" si="3">SUM(B197,D197:H197)</f>
        <v>0</v>
      </c>
    </row>
    <row r="198" spans="1:9" customFormat="1" ht="15" x14ac:dyDescent="0.25">
      <c r="A198" s="206" t="s">
        <v>302</v>
      </c>
      <c r="B198" s="130"/>
      <c r="C198" s="204"/>
      <c r="D198" s="132"/>
      <c r="E198" s="133"/>
      <c r="F198" s="134"/>
      <c r="G198" s="205"/>
      <c r="H198" s="134"/>
      <c r="I198" s="135">
        <f t="shared" si="3"/>
        <v>0</v>
      </c>
    </row>
    <row r="199" spans="1:9" customFormat="1" ht="15" x14ac:dyDescent="0.25">
      <c r="A199" s="206" t="s">
        <v>304</v>
      </c>
      <c r="B199" s="130"/>
      <c r="C199" s="204"/>
      <c r="D199" s="132"/>
      <c r="E199" s="133"/>
      <c r="F199" s="134"/>
      <c r="G199" s="205"/>
      <c r="H199" s="134"/>
      <c r="I199" s="135">
        <f t="shared" si="3"/>
        <v>0</v>
      </c>
    </row>
    <row r="200" spans="1:9" customFormat="1" ht="15" x14ac:dyDescent="0.25">
      <c r="A200" s="206" t="s">
        <v>305</v>
      </c>
      <c r="B200" s="130">
        <v>6</v>
      </c>
      <c r="C200" s="204">
        <v>1</v>
      </c>
      <c r="D200" s="132">
        <v>27</v>
      </c>
      <c r="E200" s="133">
        <v>14</v>
      </c>
      <c r="F200" s="134">
        <v>12</v>
      </c>
      <c r="G200" s="205">
        <v>1</v>
      </c>
      <c r="H200" s="134">
        <v>7</v>
      </c>
      <c r="I200" s="135">
        <f t="shared" si="3"/>
        <v>67</v>
      </c>
    </row>
    <row r="201" spans="1:9" customFormat="1" ht="15" x14ac:dyDescent="0.25">
      <c r="A201" s="206" t="s">
        <v>306</v>
      </c>
      <c r="B201" s="130">
        <v>11</v>
      </c>
      <c r="C201" s="204"/>
      <c r="D201" s="132">
        <v>4</v>
      </c>
      <c r="E201" s="133">
        <v>10</v>
      </c>
      <c r="F201" s="134"/>
      <c r="G201" s="205"/>
      <c r="H201" s="134"/>
      <c r="I201" s="135">
        <f t="shared" si="3"/>
        <v>25</v>
      </c>
    </row>
    <row r="202" spans="1:9" customFormat="1" ht="15" x14ac:dyDescent="0.25">
      <c r="A202" s="206" t="s">
        <v>307</v>
      </c>
      <c r="B202" s="130"/>
      <c r="C202" s="204"/>
      <c r="D202" s="132"/>
      <c r="E202" s="133"/>
      <c r="F202" s="134"/>
      <c r="G202" s="205"/>
      <c r="H202" s="134"/>
      <c r="I202" s="135">
        <f t="shared" si="3"/>
        <v>0</v>
      </c>
    </row>
    <row r="203" spans="1:9" customFormat="1" ht="15" x14ac:dyDescent="0.25">
      <c r="A203" s="206" t="s">
        <v>350</v>
      </c>
      <c r="B203" s="130">
        <v>28</v>
      </c>
      <c r="C203" s="204">
        <v>2</v>
      </c>
      <c r="D203" s="132"/>
      <c r="E203" s="133">
        <v>16</v>
      </c>
      <c r="F203" s="134">
        <v>2</v>
      </c>
      <c r="G203" s="205"/>
      <c r="H203" s="134"/>
      <c r="I203" s="135">
        <f t="shared" si="3"/>
        <v>46</v>
      </c>
    </row>
    <row r="204" spans="1:9" customFormat="1" ht="15" x14ac:dyDescent="0.25">
      <c r="A204" s="206" t="s">
        <v>309</v>
      </c>
      <c r="B204" s="130"/>
      <c r="C204" s="204"/>
      <c r="D204" s="132"/>
      <c r="E204" s="133">
        <v>15</v>
      </c>
      <c r="F204" s="134">
        <v>1</v>
      </c>
      <c r="G204" s="205"/>
      <c r="H204" s="134"/>
      <c r="I204" s="135">
        <f t="shared" si="3"/>
        <v>16</v>
      </c>
    </row>
    <row r="205" spans="1:9" customFormat="1" ht="15" x14ac:dyDescent="0.25">
      <c r="A205" s="206" t="s">
        <v>254</v>
      </c>
      <c r="B205" s="130"/>
      <c r="C205" s="204"/>
      <c r="D205" s="132">
        <v>6</v>
      </c>
      <c r="E205" s="133"/>
      <c r="F205" s="134"/>
      <c r="G205" s="205"/>
      <c r="H205" s="134"/>
      <c r="I205" s="135">
        <f t="shared" si="3"/>
        <v>6</v>
      </c>
    </row>
    <row r="206" spans="1:9" customFormat="1" ht="15" x14ac:dyDescent="0.25">
      <c r="A206" s="206" t="s">
        <v>301</v>
      </c>
      <c r="B206" s="130"/>
      <c r="C206" s="204"/>
      <c r="D206" s="132"/>
      <c r="E206" s="133"/>
      <c r="F206" s="134"/>
      <c r="G206" s="205"/>
      <c r="H206" s="134"/>
      <c r="I206" s="135">
        <f t="shared" si="3"/>
        <v>0</v>
      </c>
    </row>
    <row r="207" spans="1:9" customFormat="1" ht="15" x14ac:dyDescent="0.25">
      <c r="A207" s="206" t="s">
        <v>316</v>
      </c>
      <c r="B207" s="130"/>
      <c r="C207" s="204"/>
      <c r="D207" s="132"/>
      <c r="E207" s="133"/>
      <c r="F207" s="134"/>
      <c r="G207" s="205"/>
      <c r="H207" s="134"/>
      <c r="I207" s="135">
        <f t="shared" si="3"/>
        <v>0</v>
      </c>
    </row>
    <row r="208" spans="1:9" customFormat="1" ht="15" x14ac:dyDescent="0.25">
      <c r="A208" s="206" t="s">
        <v>318</v>
      </c>
      <c r="B208" s="130"/>
      <c r="C208" s="204"/>
      <c r="D208" s="132"/>
      <c r="E208" s="133"/>
      <c r="F208" s="134"/>
      <c r="G208" s="205"/>
      <c r="H208" s="134"/>
      <c r="I208" s="135">
        <f t="shared" si="3"/>
        <v>0</v>
      </c>
    </row>
    <row r="209" spans="1:9" customFormat="1" ht="15" x14ac:dyDescent="0.25">
      <c r="A209" s="206" t="s">
        <v>264</v>
      </c>
      <c r="B209" s="130">
        <v>16</v>
      </c>
      <c r="C209" s="204"/>
      <c r="D209" s="132">
        <v>5</v>
      </c>
      <c r="E209" s="133">
        <v>18</v>
      </c>
      <c r="F209" s="134">
        <v>1</v>
      </c>
      <c r="G209" s="205">
        <v>1</v>
      </c>
      <c r="H209" s="134">
        <v>5</v>
      </c>
      <c r="I209" s="135">
        <f t="shared" si="3"/>
        <v>46</v>
      </c>
    </row>
    <row r="210" spans="1:9" customFormat="1" ht="15" x14ac:dyDescent="0.25">
      <c r="A210" s="206" t="s">
        <v>310</v>
      </c>
      <c r="B210" s="130"/>
      <c r="C210" s="204"/>
      <c r="D210" s="132">
        <v>1</v>
      </c>
      <c r="E210" s="133">
        <v>3</v>
      </c>
      <c r="F210" s="134">
        <v>1</v>
      </c>
      <c r="G210" s="205"/>
      <c r="H210" s="134"/>
      <c r="I210" s="135">
        <f t="shared" si="3"/>
        <v>5</v>
      </c>
    </row>
    <row r="211" spans="1:9" customFormat="1" ht="15" x14ac:dyDescent="0.25">
      <c r="A211" s="206" t="s">
        <v>549</v>
      </c>
      <c r="B211" s="130"/>
      <c r="C211" s="204"/>
      <c r="D211" s="132"/>
      <c r="E211" s="133"/>
      <c r="F211" s="134"/>
      <c r="G211" s="205"/>
      <c r="H211" s="134"/>
      <c r="I211" s="135">
        <f t="shared" si="3"/>
        <v>0</v>
      </c>
    </row>
    <row r="212" spans="1:9" customFormat="1" ht="15" x14ac:dyDescent="0.25">
      <c r="A212" s="206" t="s">
        <v>549</v>
      </c>
      <c r="B212" s="130"/>
      <c r="C212" s="204"/>
      <c r="D212" s="132"/>
      <c r="E212" s="133"/>
      <c r="F212" s="134"/>
      <c r="G212" s="205"/>
      <c r="H212" s="134"/>
      <c r="I212" s="135">
        <f t="shared" si="3"/>
        <v>0</v>
      </c>
    </row>
    <row r="213" spans="1:9" customFormat="1" ht="15" x14ac:dyDescent="0.25">
      <c r="A213" s="206" t="s">
        <v>151</v>
      </c>
      <c r="B213" s="130"/>
      <c r="C213" s="204"/>
      <c r="D213" s="132"/>
      <c r="E213" s="133"/>
      <c r="F213" s="134"/>
      <c r="G213" s="205"/>
      <c r="H213" s="134"/>
      <c r="I213" s="135">
        <f t="shared" si="3"/>
        <v>0</v>
      </c>
    </row>
    <row r="214" spans="1:9" customFormat="1" ht="15" x14ac:dyDescent="0.25">
      <c r="A214" s="206" t="s">
        <v>166</v>
      </c>
      <c r="B214" s="130"/>
      <c r="C214" s="204"/>
      <c r="D214" s="132"/>
      <c r="E214" s="133"/>
      <c r="F214" s="134"/>
      <c r="G214" s="205"/>
      <c r="H214" s="134"/>
      <c r="I214" s="135">
        <f t="shared" si="3"/>
        <v>0</v>
      </c>
    </row>
    <row r="215" spans="1:9" customFormat="1" ht="15" x14ac:dyDescent="0.25">
      <c r="A215" s="206" t="s">
        <v>201</v>
      </c>
      <c r="B215" s="130">
        <v>6</v>
      </c>
      <c r="C215" s="204"/>
      <c r="D215" s="132">
        <v>4</v>
      </c>
      <c r="E215" s="133">
        <v>1</v>
      </c>
      <c r="F215" s="134">
        <v>2</v>
      </c>
      <c r="G215" s="205"/>
      <c r="H215" s="134">
        <v>1</v>
      </c>
      <c r="I215" s="135">
        <f t="shared" si="3"/>
        <v>14</v>
      </c>
    </row>
    <row r="216" spans="1:9" customFormat="1" ht="15" x14ac:dyDescent="0.25">
      <c r="A216" s="206" t="s">
        <v>215</v>
      </c>
      <c r="B216" s="130"/>
      <c r="C216" s="204"/>
      <c r="D216" s="132"/>
      <c r="E216" s="133"/>
      <c r="F216" s="134"/>
      <c r="G216" s="205"/>
      <c r="H216" s="134"/>
      <c r="I216" s="135">
        <f t="shared" si="3"/>
        <v>0</v>
      </c>
    </row>
    <row r="217" spans="1:9" customFormat="1" ht="15" x14ac:dyDescent="0.25">
      <c r="A217" s="206" t="s">
        <v>308</v>
      </c>
      <c r="B217" s="130"/>
      <c r="C217" s="204"/>
      <c r="D217" s="132"/>
      <c r="E217" s="133"/>
      <c r="F217" s="134"/>
      <c r="G217" s="205"/>
      <c r="H217" s="134"/>
      <c r="I217" s="135">
        <f t="shared" si="3"/>
        <v>0</v>
      </c>
    </row>
    <row r="218" spans="1:9" customFormat="1" ht="15" x14ac:dyDescent="0.25">
      <c r="A218" s="206" t="s">
        <v>311</v>
      </c>
      <c r="B218" s="130"/>
      <c r="C218" s="204"/>
      <c r="D218" s="132"/>
      <c r="E218" s="133"/>
      <c r="F218" s="134"/>
      <c r="G218" s="205"/>
      <c r="H218" s="134"/>
      <c r="I218" s="135">
        <f t="shared" si="3"/>
        <v>0</v>
      </c>
    </row>
    <row r="219" spans="1:9" customFormat="1" ht="15" x14ac:dyDescent="0.25">
      <c r="A219" s="206" t="s">
        <v>312</v>
      </c>
      <c r="B219" s="130"/>
      <c r="C219" s="204"/>
      <c r="D219" s="132"/>
      <c r="E219" s="133"/>
      <c r="F219" s="134"/>
      <c r="G219" s="205"/>
      <c r="H219" s="134"/>
      <c r="I219" s="135">
        <f t="shared" si="3"/>
        <v>0</v>
      </c>
    </row>
    <row r="220" spans="1:9" customFormat="1" ht="15" x14ac:dyDescent="0.25">
      <c r="A220" s="206" t="s">
        <v>312</v>
      </c>
      <c r="B220" s="130"/>
      <c r="C220" s="204"/>
      <c r="D220" s="132"/>
      <c r="E220" s="133"/>
      <c r="F220" s="134"/>
      <c r="G220" s="205"/>
      <c r="H220" s="134"/>
      <c r="I220" s="135">
        <f t="shared" si="3"/>
        <v>0</v>
      </c>
    </row>
    <row r="221" spans="1:9" customFormat="1" ht="15" x14ac:dyDescent="0.25">
      <c r="A221" s="206" t="s">
        <v>275</v>
      </c>
      <c r="B221" s="130"/>
      <c r="C221" s="204"/>
      <c r="D221" s="132"/>
      <c r="E221" s="133"/>
      <c r="F221" s="134"/>
      <c r="G221" s="205"/>
      <c r="H221" s="134"/>
      <c r="I221" s="135">
        <f t="shared" si="3"/>
        <v>0</v>
      </c>
    </row>
    <row r="222" spans="1:9" customFormat="1" ht="15" x14ac:dyDescent="0.25">
      <c r="A222" s="206" t="s">
        <v>313</v>
      </c>
      <c r="B222" s="130"/>
      <c r="C222" s="204"/>
      <c r="D222" s="132"/>
      <c r="E222" s="133"/>
      <c r="F222" s="134"/>
      <c r="G222" s="205"/>
      <c r="H222" s="134"/>
      <c r="I222" s="135">
        <f t="shared" si="3"/>
        <v>0</v>
      </c>
    </row>
    <row r="223" spans="1:9" customFormat="1" ht="15" x14ac:dyDescent="0.25">
      <c r="A223" s="206" t="s">
        <v>314</v>
      </c>
      <c r="B223" s="130"/>
      <c r="C223" s="204"/>
      <c r="D223" s="132"/>
      <c r="E223" s="133"/>
      <c r="F223" s="134"/>
      <c r="G223" s="205"/>
      <c r="H223" s="134"/>
      <c r="I223" s="135">
        <f t="shared" si="3"/>
        <v>0</v>
      </c>
    </row>
    <row r="224" spans="1:9" customFormat="1" ht="15" x14ac:dyDescent="0.25">
      <c r="A224" s="206" t="s">
        <v>315</v>
      </c>
      <c r="B224" s="130"/>
      <c r="C224" s="204"/>
      <c r="D224" s="132"/>
      <c r="E224" s="133"/>
      <c r="F224" s="134"/>
      <c r="G224" s="205"/>
      <c r="H224" s="134"/>
      <c r="I224" s="135">
        <f t="shared" si="3"/>
        <v>0</v>
      </c>
    </row>
    <row r="225" spans="1:9" customFormat="1" ht="15" x14ac:dyDescent="0.25">
      <c r="A225" s="206" t="s">
        <v>319</v>
      </c>
      <c r="B225" s="130"/>
      <c r="C225" s="204"/>
      <c r="D225" s="132"/>
      <c r="E225" s="133"/>
      <c r="F225" s="134"/>
      <c r="G225" s="205"/>
      <c r="H225" s="134"/>
      <c r="I225" s="135">
        <f t="shared" si="3"/>
        <v>0</v>
      </c>
    </row>
    <row r="226" spans="1:9" customFormat="1" ht="15" x14ac:dyDescent="0.25">
      <c r="A226" s="206" t="s">
        <v>321</v>
      </c>
      <c r="B226" s="130"/>
      <c r="C226" s="204"/>
      <c r="D226" s="132"/>
      <c r="E226" s="133"/>
      <c r="F226" s="134"/>
      <c r="G226" s="205"/>
      <c r="H226" s="134"/>
      <c r="I226" s="135">
        <f t="shared" si="3"/>
        <v>0</v>
      </c>
    </row>
    <row r="227" spans="1:9" customFormat="1" ht="15" x14ac:dyDescent="0.25">
      <c r="A227" s="206" t="s">
        <v>322</v>
      </c>
      <c r="B227" s="130"/>
      <c r="C227" s="204"/>
      <c r="D227" s="132"/>
      <c r="E227" s="133"/>
      <c r="F227" s="134"/>
      <c r="G227" s="205"/>
      <c r="H227" s="134"/>
      <c r="I227" s="135">
        <f t="shared" si="3"/>
        <v>0</v>
      </c>
    </row>
    <row r="228" spans="1:9" customFormat="1" ht="15" x14ac:dyDescent="0.25">
      <c r="A228" s="206" t="s">
        <v>323</v>
      </c>
      <c r="B228" s="130"/>
      <c r="C228" s="204"/>
      <c r="D228" s="132"/>
      <c r="E228" s="133"/>
      <c r="F228" s="134"/>
      <c r="G228" s="205"/>
      <c r="H228" s="134"/>
      <c r="I228" s="135">
        <f t="shared" si="3"/>
        <v>0</v>
      </c>
    </row>
    <row r="229" spans="1:9" customFormat="1" ht="15" x14ac:dyDescent="0.25">
      <c r="A229" s="206" t="s">
        <v>324</v>
      </c>
      <c r="B229" s="130"/>
      <c r="C229" s="204"/>
      <c r="D229" s="132"/>
      <c r="E229" s="133"/>
      <c r="F229" s="134"/>
      <c r="G229" s="205"/>
      <c r="H229" s="134"/>
      <c r="I229" s="135">
        <f t="shared" si="3"/>
        <v>0</v>
      </c>
    </row>
    <row r="230" spans="1:9" customFormat="1" ht="15" x14ac:dyDescent="0.25">
      <c r="A230" s="206" t="s">
        <v>325</v>
      </c>
      <c r="B230" s="130">
        <v>24</v>
      </c>
      <c r="C230" s="204">
        <v>2</v>
      </c>
      <c r="D230" s="132">
        <v>14</v>
      </c>
      <c r="E230" s="133">
        <v>32</v>
      </c>
      <c r="F230" s="134"/>
      <c r="G230" s="205">
        <v>6</v>
      </c>
      <c r="H230" s="134"/>
      <c r="I230" s="135">
        <f t="shared" si="3"/>
        <v>76</v>
      </c>
    </row>
    <row r="231" spans="1:9" customFormat="1" ht="15" x14ac:dyDescent="0.25">
      <c r="A231" s="206" t="s">
        <v>326</v>
      </c>
      <c r="B231" s="130"/>
      <c r="C231" s="204"/>
      <c r="D231" s="132"/>
      <c r="E231" s="133"/>
      <c r="F231" s="134"/>
      <c r="G231" s="205"/>
      <c r="H231" s="134"/>
      <c r="I231" s="135">
        <f t="shared" si="3"/>
        <v>0</v>
      </c>
    </row>
    <row r="232" spans="1:9" customFormat="1" ht="15" x14ac:dyDescent="0.25">
      <c r="A232" s="206" t="s">
        <v>327</v>
      </c>
      <c r="B232" s="130"/>
      <c r="C232" s="204"/>
      <c r="D232" s="132"/>
      <c r="E232" s="133"/>
      <c r="F232" s="134"/>
      <c r="G232" s="205"/>
      <c r="H232" s="134"/>
      <c r="I232" s="135">
        <f t="shared" si="3"/>
        <v>0</v>
      </c>
    </row>
    <row r="233" spans="1:9" customFormat="1" ht="15" x14ac:dyDescent="0.25">
      <c r="A233" s="206" t="s">
        <v>328</v>
      </c>
      <c r="B233" s="130">
        <v>2</v>
      </c>
      <c r="C233" s="204"/>
      <c r="D233" s="132"/>
      <c r="E233" s="133">
        <v>5</v>
      </c>
      <c r="F233" s="134"/>
      <c r="G233" s="205"/>
      <c r="H233" s="134"/>
      <c r="I233" s="135">
        <f t="shared" si="3"/>
        <v>7</v>
      </c>
    </row>
    <row r="234" spans="1:9" customFormat="1" ht="15" x14ac:dyDescent="0.25">
      <c r="A234" s="206" t="s">
        <v>329</v>
      </c>
      <c r="B234" s="130">
        <v>4</v>
      </c>
      <c r="C234" s="204"/>
      <c r="D234" s="132">
        <v>1</v>
      </c>
      <c r="E234" s="133">
        <v>1</v>
      </c>
      <c r="F234" s="134"/>
      <c r="G234" s="205"/>
      <c r="H234" s="134"/>
      <c r="I234" s="135">
        <f t="shared" si="3"/>
        <v>6</v>
      </c>
    </row>
    <row r="235" spans="1:9" customFormat="1" ht="15" x14ac:dyDescent="0.25">
      <c r="A235" s="206" t="s">
        <v>331</v>
      </c>
      <c r="B235" s="130"/>
      <c r="C235" s="204"/>
      <c r="D235" s="132"/>
      <c r="E235" s="133"/>
      <c r="F235" s="134"/>
      <c r="G235" s="205"/>
      <c r="H235" s="134"/>
      <c r="I235" s="135">
        <f t="shared" si="3"/>
        <v>0</v>
      </c>
    </row>
    <row r="236" spans="1:9" customFormat="1" ht="15" x14ac:dyDescent="0.25">
      <c r="A236" s="206" t="s">
        <v>550</v>
      </c>
      <c r="B236" s="130"/>
      <c r="C236" s="204"/>
      <c r="D236" s="132"/>
      <c r="E236" s="133"/>
      <c r="F236" s="134"/>
      <c r="G236" s="205"/>
      <c r="H236" s="134"/>
      <c r="I236" s="135">
        <f t="shared" si="3"/>
        <v>0</v>
      </c>
    </row>
    <row r="237" spans="1:9" customFormat="1" ht="15" x14ac:dyDescent="0.25">
      <c r="A237" s="206" t="s">
        <v>182</v>
      </c>
      <c r="B237" s="130"/>
      <c r="C237" s="204"/>
      <c r="D237" s="132"/>
      <c r="E237" s="133"/>
      <c r="F237" s="134"/>
      <c r="G237" s="205"/>
      <c r="H237" s="134"/>
      <c r="I237" s="135">
        <f t="shared" si="3"/>
        <v>0</v>
      </c>
    </row>
    <row r="238" spans="1:9" customFormat="1" ht="15" x14ac:dyDescent="0.25">
      <c r="A238" s="206" t="s">
        <v>354</v>
      </c>
      <c r="B238" s="130"/>
      <c r="C238" s="204"/>
      <c r="D238" s="132"/>
      <c r="E238" s="133"/>
      <c r="F238" s="134"/>
      <c r="G238" s="205"/>
      <c r="H238" s="134"/>
      <c r="I238" s="135">
        <f t="shared" si="3"/>
        <v>0</v>
      </c>
    </row>
    <row r="239" spans="1:9" customFormat="1" ht="15" x14ac:dyDescent="0.25">
      <c r="A239" s="206" t="s">
        <v>332</v>
      </c>
      <c r="B239" s="130">
        <v>9</v>
      </c>
      <c r="C239" s="204"/>
      <c r="D239" s="132">
        <v>1</v>
      </c>
      <c r="E239" s="133"/>
      <c r="F239" s="134"/>
      <c r="G239" s="205"/>
      <c r="H239" s="134"/>
      <c r="I239" s="135">
        <f t="shared" si="3"/>
        <v>10</v>
      </c>
    </row>
    <row r="240" spans="1:9" customFormat="1" ht="15" x14ac:dyDescent="0.25">
      <c r="A240" s="206" t="s">
        <v>335</v>
      </c>
      <c r="B240" s="130"/>
      <c r="C240" s="204"/>
      <c r="D240" s="132"/>
      <c r="E240" s="133"/>
      <c r="F240" s="134"/>
      <c r="G240" s="205"/>
      <c r="H240" s="134"/>
      <c r="I240" s="135">
        <f t="shared" si="3"/>
        <v>0</v>
      </c>
    </row>
    <row r="241" spans="1:9" customFormat="1" ht="15" x14ac:dyDescent="0.25">
      <c r="A241" s="206" t="s">
        <v>334</v>
      </c>
      <c r="B241" s="130"/>
      <c r="C241" s="204"/>
      <c r="D241" s="132"/>
      <c r="E241" s="133"/>
      <c r="F241" s="134"/>
      <c r="G241" s="205"/>
      <c r="H241" s="134"/>
      <c r="I241" s="135">
        <f t="shared" si="3"/>
        <v>0</v>
      </c>
    </row>
    <row r="242" spans="1:9" customFormat="1" ht="15" x14ac:dyDescent="0.25">
      <c r="A242" s="206" t="s">
        <v>338</v>
      </c>
      <c r="B242" s="130"/>
      <c r="C242" s="204"/>
      <c r="D242" s="132"/>
      <c r="E242" s="133"/>
      <c r="F242" s="134"/>
      <c r="G242" s="205"/>
      <c r="H242" s="134"/>
      <c r="I242" s="135">
        <f t="shared" si="3"/>
        <v>0</v>
      </c>
    </row>
    <row r="243" spans="1:9" customFormat="1" ht="15" x14ac:dyDescent="0.25">
      <c r="A243" s="206" t="s">
        <v>339</v>
      </c>
      <c r="B243" s="130">
        <v>5</v>
      </c>
      <c r="C243" s="204"/>
      <c r="D243" s="132">
        <v>64</v>
      </c>
      <c r="E243" s="133">
        <v>10</v>
      </c>
      <c r="F243" s="134">
        <v>5</v>
      </c>
      <c r="G243" s="205"/>
      <c r="H243" s="134">
        <v>1</v>
      </c>
      <c r="I243" s="135">
        <f t="shared" si="3"/>
        <v>85</v>
      </c>
    </row>
    <row r="244" spans="1:9" customFormat="1" ht="15" x14ac:dyDescent="0.25">
      <c r="A244" s="206" t="s">
        <v>340</v>
      </c>
      <c r="B244" s="130"/>
      <c r="C244" s="204"/>
      <c r="D244" s="132"/>
      <c r="E244" s="133"/>
      <c r="F244" s="134"/>
      <c r="G244" s="205"/>
      <c r="H244" s="134"/>
      <c r="I244" s="135">
        <f t="shared" si="3"/>
        <v>0</v>
      </c>
    </row>
    <row r="245" spans="1:9" customFormat="1" ht="15" x14ac:dyDescent="0.25">
      <c r="A245" s="206" t="s">
        <v>342</v>
      </c>
      <c r="B245" s="130"/>
      <c r="C245" s="204"/>
      <c r="D245" s="132"/>
      <c r="E245" s="133"/>
      <c r="F245" s="134"/>
      <c r="G245" s="205"/>
      <c r="H245" s="134"/>
      <c r="I245" s="135">
        <f t="shared" si="3"/>
        <v>0</v>
      </c>
    </row>
    <row r="246" spans="1:9" customFormat="1" ht="15" x14ac:dyDescent="0.25">
      <c r="A246" s="206" t="s">
        <v>343</v>
      </c>
      <c r="B246" s="130"/>
      <c r="C246" s="204"/>
      <c r="D246" s="132"/>
      <c r="E246" s="133"/>
      <c r="F246" s="134"/>
      <c r="G246" s="205"/>
      <c r="H246" s="134"/>
      <c r="I246" s="135">
        <f t="shared" si="3"/>
        <v>0</v>
      </c>
    </row>
    <row r="247" spans="1:9" customFormat="1" ht="15" x14ac:dyDescent="0.25">
      <c r="A247" s="206" t="s">
        <v>344</v>
      </c>
      <c r="B247" s="130">
        <v>1</v>
      </c>
      <c r="C247" s="204"/>
      <c r="D247" s="132">
        <v>5</v>
      </c>
      <c r="E247" s="133">
        <v>5</v>
      </c>
      <c r="F247" s="134"/>
      <c r="G247" s="205"/>
      <c r="H247" s="134"/>
      <c r="I247" s="135">
        <f t="shared" si="3"/>
        <v>11</v>
      </c>
    </row>
    <row r="248" spans="1:9" customFormat="1" ht="15" x14ac:dyDescent="0.25">
      <c r="A248" s="206" t="s">
        <v>345</v>
      </c>
      <c r="B248" s="130">
        <v>2</v>
      </c>
      <c r="C248" s="204"/>
      <c r="D248" s="132">
        <v>1</v>
      </c>
      <c r="E248" s="133"/>
      <c r="F248" s="134"/>
      <c r="G248" s="205"/>
      <c r="H248" s="134"/>
      <c r="I248" s="135">
        <f t="shared" si="3"/>
        <v>3</v>
      </c>
    </row>
    <row r="249" spans="1:9" customFormat="1" ht="15" x14ac:dyDescent="0.25">
      <c r="A249" s="206" t="s">
        <v>122</v>
      </c>
      <c r="B249" s="130"/>
      <c r="C249" s="204"/>
      <c r="D249" s="132"/>
      <c r="E249" s="133"/>
      <c r="F249" s="134"/>
      <c r="G249" s="205"/>
      <c r="H249" s="134"/>
      <c r="I249" s="135">
        <f t="shared" si="3"/>
        <v>0</v>
      </c>
    </row>
    <row r="250" spans="1:9" customFormat="1" ht="15" x14ac:dyDescent="0.25">
      <c r="A250" s="206" t="s">
        <v>219</v>
      </c>
      <c r="B250" s="130"/>
      <c r="C250" s="204"/>
      <c r="D250" s="132"/>
      <c r="E250" s="133"/>
      <c r="F250" s="134"/>
      <c r="G250" s="205"/>
      <c r="H250" s="134"/>
      <c r="I250" s="135">
        <f t="shared" si="3"/>
        <v>0</v>
      </c>
    </row>
    <row r="251" spans="1:9" customFormat="1" ht="15" x14ac:dyDescent="0.25">
      <c r="A251" s="206" t="s">
        <v>271</v>
      </c>
      <c r="B251" s="130"/>
      <c r="C251" s="204"/>
      <c r="D251" s="132"/>
      <c r="E251" s="133"/>
      <c r="F251" s="134"/>
      <c r="G251" s="205"/>
      <c r="H251" s="134"/>
      <c r="I251" s="135">
        <f t="shared" si="3"/>
        <v>0</v>
      </c>
    </row>
    <row r="252" spans="1:9" customFormat="1" ht="15" x14ac:dyDescent="0.25">
      <c r="A252" s="206" t="s">
        <v>347</v>
      </c>
      <c r="B252" s="130"/>
      <c r="C252" s="204"/>
      <c r="D252" s="132"/>
      <c r="E252" s="133"/>
      <c r="F252" s="134"/>
      <c r="G252" s="205"/>
      <c r="H252" s="134"/>
      <c r="I252" s="135">
        <f t="shared" si="3"/>
        <v>0</v>
      </c>
    </row>
    <row r="253" spans="1:9" customFormat="1" ht="15" x14ac:dyDescent="0.25">
      <c r="A253" s="206" t="s">
        <v>295</v>
      </c>
      <c r="B253" s="130"/>
      <c r="C253" s="204"/>
      <c r="D253" s="132"/>
      <c r="E253" s="133"/>
      <c r="F253" s="134"/>
      <c r="G253" s="205"/>
      <c r="H253" s="134"/>
      <c r="I253" s="135">
        <f t="shared" si="3"/>
        <v>0</v>
      </c>
    </row>
    <row r="254" spans="1:9" customFormat="1" ht="15" x14ac:dyDescent="0.25">
      <c r="A254" s="206" t="s">
        <v>349</v>
      </c>
      <c r="B254" s="243"/>
      <c r="C254" s="244"/>
      <c r="D254" s="245"/>
      <c r="E254" s="246"/>
      <c r="F254" s="136"/>
      <c r="G254" s="247"/>
      <c r="H254" s="136"/>
      <c r="I254" s="135">
        <f t="shared" si="3"/>
        <v>0</v>
      </c>
    </row>
    <row r="255" spans="1:9" customFormat="1" ht="15" x14ac:dyDescent="0.25">
      <c r="A255" s="206" t="s">
        <v>352</v>
      </c>
      <c r="B255" s="243">
        <v>2</v>
      </c>
      <c r="C255" s="244"/>
      <c r="D255" s="245"/>
      <c r="E255" s="246">
        <v>9</v>
      </c>
      <c r="F255" s="136"/>
      <c r="G255" s="247"/>
      <c r="H255" s="136"/>
      <c r="I255" s="135">
        <f t="shared" si="3"/>
        <v>11</v>
      </c>
    </row>
    <row r="256" spans="1:9" customFormat="1" ht="15" x14ac:dyDescent="0.25">
      <c r="A256" s="206" t="s">
        <v>355</v>
      </c>
      <c r="B256" s="243"/>
      <c r="C256" s="244"/>
      <c r="D256" s="245"/>
      <c r="E256" s="246"/>
      <c r="F256" s="136"/>
      <c r="G256" s="247"/>
      <c r="H256" s="136"/>
      <c r="I256" s="135">
        <f t="shared" si="3"/>
        <v>0</v>
      </c>
    </row>
    <row r="257" spans="1:9" customFormat="1" ht="15" x14ac:dyDescent="0.25">
      <c r="A257" s="206" t="s">
        <v>357</v>
      </c>
      <c r="B257" s="243"/>
      <c r="C257" s="244"/>
      <c r="D257" s="245"/>
      <c r="E257" s="246"/>
      <c r="F257" s="136"/>
      <c r="G257" s="247"/>
      <c r="H257" s="136"/>
      <c r="I257" s="135">
        <f t="shared" si="3"/>
        <v>0</v>
      </c>
    </row>
    <row r="258" spans="1:9" customFormat="1" ht="15" x14ac:dyDescent="0.25">
      <c r="A258" s="206" t="s">
        <v>191</v>
      </c>
      <c r="B258" s="243"/>
      <c r="C258" s="244"/>
      <c r="D258" s="245"/>
      <c r="E258" s="246"/>
      <c r="F258" s="136"/>
      <c r="G258" s="247"/>
      <c r="H258" s="136"/>
      <c r="I258" s="135">
        <f t="shared" si="3"/>
        <v>0</v>
      </c>
    </row>
    <row r="259" spans="1:9" customFormat="1" ht="15" x14ac:dyDescent="0.25">
      <c r="A259" s="206" t="s">
        <v>240</v>
      </c>
      <c r="B259" s="243"/>
      <c r="C259" s="244"/>
      <c r="D259" s="245"/>
      <c r="E259" s="246"/>
      <c r="F259" s="136"/>
      <c r="G259" s="247"/>
      <c r="H259" s="136"/>
      <c r="I259" s="135">
        <f t="shared" si="3"/>
        <v>0</v>
      </c>
    </row>
    <row r="260" spans="1:9" customFormat="1" ht="15" x14ac:dyDescent="0.25">
      <c r="A260" s="206" t="s">
        <v>551</v>
      </c>
      <c r="B260" s="365"/>
      <c r="C260" s="366"/>
      <c r="D260" s="367"/>
      <c r="E260" s="354"/>
      <c r="F260" s="353"/>
      <c r="G260" s="368"/>
      <c r="H260" s="136"/>
      <c r="I260" s="135">
        <f t="shared" si="3"/>
        <v>0</v>
      </c>
    </row>
    <row r="261" spans="1:9" customFormat="1" ht="15.75" thickBot="1" x14ac:dyDescent="0.3">
      <c r="A261" s="77" t="s">
        <v>4</v>
      </c>
      <c r="B261" s="75">
        <f t="shared" ref="B261:I261" si="4">SUM(B4:B260)</f>
        <v>403</v>
      </c>
      <c r="C261" s="104">
        <f t="shared" si="4"/>
        <v>20</v>
      </c>
      <c r="D261" s="106">
        <f>SUM(D4:D260)</f>
        <v>355</v>
      </c>
      <c r="E261" s="24">
        <f t="shared" si="4"/>
        <v>363</v>
      </c>
      <c r="F261" s="38">
        <f t="shared" si="4"/>
        <v>80</v>
      </c>
      <c r="G261" s="74">
        <f t="shared" si="4"/>
        <v>24</v>
      </c>
      <c r="H261" s="38">
        <f t="shared" si="4"/>
        <v>34</v>
      </c>
      <c r="I261" s="99">
        <f t="shared" si="4"/>
        <v>1259</v>
      </c>
    </row>
    <row r="262" spans="1:9" ht="26.25" customHeight="1" x14ac:dyDescent="0.2">
      <c r="A262" s="575" t="s">
        <v>561</v>
      </c>
      <c r="B262" s="575"/>
      <c r="C262" s="575"/>
      <c r="D262" s="575"/>
      <c r="E262" s="575"/>
      <c r="F262" s="575"/>
      <c r="G262" s="575"/>
      <c r="H262" s="575"/>
      <c r="I262" s="575"/>
    </row>
  </sheetData>
  <sortState ref="A4:A253">
    <sortCondition ref="A253"/>
  </sortState>
  <mergeCells count="9">
    <mergeCell ref="A262:I262"/>
    <mergeCell ref="A1:I1"/>
    <mergeCell ref="B2:C2"/>
    <mergeCell ref="D2:D3"/>
    <mergeCell ref="E2:E3"/>
    <mergeCell ref="F2:F3"/>
    <mergeCell ref="G2:G3"/>
    <mergeCell ref="H2:H3"/>
    <mergeCell ref="I2:I3"/>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J2" sqref="J2:K2"/>
    </sheetView>
  </sheetViews>
  <sheetFormatPr defaultRowHeight="15" x14ac:dyDescent="0.25"/>
  <cols>
    <col min="1" max="1" width="32.7109375" customWidth="1"/>
    <col min="2" max="2" width="12.7109375" customWidth="1"/>
    <col min="3" max="3" width="12.7109375" style="289" customWidth="1"/>
    <col min="4" max="4" width="12.7109375" customWidth="1"/>
    <col min="5" max="5" width="12.7109375" style="289" customWidth="1"/>
    <col min="6" max="6" width="12.7109375" customWidth="1"/>
    <col min="7" max="7" width="12.7109375" style="289" customWidth="1"/>
    <col min="8" max="8" width="12.7109375" customWidth="1"/>
    <col min="9" max="9" width="12.7109375" style="289" customWidth="1"/>
    <col min="10" max="10" width="12.7109375" customWidth="1"/>
    <col min="11" max="11" width="12.7109375" style="289" customWidth="1"/>
    <col min="12" max="15" width="10.7109375" customWidth="1"/>
  </cols>
  <sheetData>
    <row r="1" spans="1:11" ht="18.75" customHeight="1" x14ac:dyDescent="0.25">
      <c r="A1" s="698" t="s">
        <v>557</v>
      </c>
      <c r="B1" s="699"/>
      <c r="C1" s="699"/>
      <c r="D1" s="699"/>
      <c r="E1" s="699"/>
      <c r="F1" s="699"/>
      <c r="G1" s="699"/>
      <c r="H1" s="699"/>
      <c r="I1" s="699"/>
      <c r="J1" s="699"/>
      <c r="K1" s="700"/>
    </row>
    <row r="2" spans="1:11" ht="15" customHeight="1" x14ac:dyDescent="0.25">
      <c r="A2" s="676" t="s">
        <v>505</v>
      </c>
      <c r="B2" s="559" t="s">
        <v>0</v>
      </c>
      <c r="C2" s="560"/>
      <c r="D2" s="559" t="s">
        <v>2</v>
      </c>
      <c r="E2" s="560"/>
      <c r="F2" s="559" t="s">
        <v>1</v>
      </c>
      <c r="G2" s="560"/>
      <c r="H2" s="559" t="s">
        <v>3</v>
      </c>
      <c r="I2" s="560"/>
      <c r="J2" s="696" t="s">
        <v>4</v>
      </c>
      <c r="K2" s="697"/>
    </row>
    <row r="3" spans="1:11" ht="15.75" thickBot="1" x14ac:dyDescent="0.3">
      <c r="A3" s="701"/>
      <c r="B3" s="278" t="s">
        <v>439</v>
      </c>
      <c r="C3" s="278" t="s">
        <v>440</v>
      </c>
      <c r="D3" s="278" t="s">
        <v>439</v>
      </c>
      <c r="E3" s="278" t="s">
        <v>440</v>
      </c>
      <c r="F3" s="278" t="s">
        <v>439</v>
      </c>
      <c r="G3" s="278" t="s">
        <v>440</v>
      </c>
      <c r="H3" s="278" t="s">
        <v>439</v>
      </c>
      <c r="I3" s="278" t="s">
        <v>440</v>
      </c>
      <c r="J3" s="350" t="s">
        <v>439</v>
      </c>
      <c r="K3" s="351" t="s">
        <v>440</v>
      </c>
    </row>
    <row r="4" spans="1:11" x14ac:dyDescent="0.25">
      <c r="A4" s="100" t="s">
        <v>508</v>
      </c>
      <c r="B4" s="561"/>
      <c r="C4" s="562"/>
      <c r="D4" s="562"/>
      <c r="E4" s="562"/>
      <c r="F4" s="562"/>
      <c r="G4" s="562"/>
      <c r="H4" s="562"/>
      <c r="I4" s="562"/>
      <c r="J4" s="695"/>
      <c r="K4" s="369"/>
    </row>
    <row r="5" spans="1:11" ht="39" x14ac:dyDescent="0.25">
      <c r="A5" s="92" t="s">
        <v>438</v>
      </c>
      <c r="B5" s="257">
        <f>5/147</f>
        <v>3.4013605442176874E-2</v>
      </c>
      <c r="C5" s="370">
        <v>5</v>
      </c>
      <c r="D5" s="91"/>
      <c r="E5" s="91"/>
      <c r="F5" s="257">
        <f>21/158</f>
        <v>0.13291139240506328</v>
      </c>
      <c r="G5" s="370">
        <v>21</v>
      </c>
      <c r="H5" s="257">
        <f>12/18</f>
        <v>0.66666666666666663</v>
      </c>
      <c r="I5" s="370">
        <v>12</v>
      </c>
      <c r="J5" s="277">
        <f>38/(147+158+18)</f>
        <v>0.11764705882352941</v>
      </c>
      <c r="K5" s="371">
        <f>C5+G5+I5</f>
        <v>38</v>
      </c>
    </row>
    <row r="6" spans="1:11" ht="51.75" x14ac:dyDescent="0.25">
      <c r="A6" s="92" t="s">
        <v>436</v>
      </c>
      <c r="B6" s="91"/>
      <c r="C6" s="91"/>
      <c r="D6" s="91"/>
      <c r="E6" s="91"/>
      <c r="F6" s="91"/>
      <c r="G6" s="91"/>
      <c r="H6" s="258">
        <f>12/18</f>
        <v>0.66666666666666663</v>
      </c>
      <c r="I6" s="372">
        <v>12</v>
      </c>
      <c r="J6" s="279">
        <f>H6</f>
        <v>0.66666666666666663</v>
      </c>
      <c r="K6" s="373">
        <f>I6</f>
        <v>12</v>
      </c>
    </row>
    <row r="7" spans="1:11" ht="13.5" customHeight="1" x14ac:dyDescent="0.25">
      <c r="A7" s="89" t="s">
        <v>552</v>
      </c>
      <c r="B7" s="564"/>
      <c r="C7" s="565"/>
      <c r="D7" s="565"/>
      <c r="E7" s="565"/>
      <c r="F7" s="565"/>
      <c r="G7" s="565"/>
      <c r="H7" s="565"/>
      <c r="I7" s="565"/>
      <c r="J7" s="694"/>
      <c r="K7" s="374"/>
    </row>
    <row r="8" spans="1:11" ht="39" x14ac:dyDescent="0.25">
      <c r="A8" s="92" t="s">
        <v>438</v>
      </c>
      <c r="B8" s="257">
        <f>19/184</f>
        <v>0.10326086956521739</v>
      </c>
      <c r="C8" s="370">
        <v>19</v>
      </c>
      <c r="D8" s="91"/>
      <c r="E8" s="91"/>
      <c r="F8" s="257">
        <f>20/249</f>
        <v>8.0321285140562249E-2</v>
      </c>
      <c r="G8" s="370">
        <v>20</v>
      </c>
      <c r="H8" s="257">
        <f>1/8</f>
        <v>0.125</v>
      </c>
      <c r="I8" s="370">
        <v>1</v>
      </c>
      <c r="J8" s="277">
        <f>40/(184+249+8)</f>
        <v>9.0702947845804988E-2</v>
      </c>
      <c r="K8" s="371">
        <f>C8+G8+I8</f>
        <v>40</v>
      </c>
    </row>
    <row r="9" spans="1:11" ht="51.75" x14ac:dyDescent="0.25">
      <c r="A9" s="92" t="s">
        <v>437</v>
      </c>
      <c r="B9" s="91"/>
      <c r="C9" s="91"/>
      <c r="D9" s="91"/>
      <c r="E9" s="91"/>
      <c r="F9" s="91"/>
      <c r="G9" s="91"/>
      <c r="H9" s="258">
        <f>1/8</f>
        <v>0.125</v>
      </c>
      <c r="I9" s="372">
        <v>1</v>
      </c>
      <c r="J9" s="279">
        <f>H9</f>
        <v>0.125</v>
      </c>
      <c r="K9" s="373">
        <f>I9</f>
        <v>1</v>
      </c>
    </row>
    <row r="10" spans="1:11" ht="13.5" customHeight="1" x14ac:dyDescent="0.25">
      <c r="A10" s="89" t="s">
        <v>553</v>
      </c>
      <c r="B10" s="564"/>
      <c r="C10" s="565"/>
      <c r="D10" s="565"/>
      <c r="E10" s="565"/>
      <c r="F10" s="565"/>
      <c r="G10" s="565"/>
      <c r="H10" s="565"/>
      <c r="I10" s="565"/>
      <c r="J10" s="694"/>
      <c r="K10" s="374"/>
    </row>
    <row r="11" spans="1:11" ht="39" x14ac:dyDescent="0.25">
      <c r="A11" s="92" t="s">
        <v>438</v>
      </c>
      <c r="B11" s="257">
        <f>51/171</f>
        <v>0.2982456140350877</v>
      </c>
      <c r="C11" s="370">
        <v>51</v>
      </c>
      <c r="D11" s="91"/>
      <c r="E11" s="91"/>
      <c r="F11" s="257">
        <f>52/158</f>
        <v>0.32911392405063289</v>
      </c>
      <c r="G11" s="370">
        <v>52</v>
      </c>
      <c r="H11" s="257">
        <f>3/5</f>
        <v>0.6</v>
      </c>
      <c r="I11" s="370">
        <v>3</v>
      </c>
      <c r="J11" s="277">
        <f>106/(171+158+5)</f>
        <v>0.31736526946107785</v>
      </c>
      <c r="K11" s="371">
        <f>C11+G11+I11</f>
        <v>106</v>
      </c>
    </row>
    <row r="12" spans="1:11" ht="51.75" x14ac:dyDescent="0.25">
      <c r="A12" s="92" t="s">
        <v>437</v>
      </c>
      <c r="B12" s="91"/>
      <c r="C12" s="91"/>
      <c r="D12" s="91"/>
      <c r="E12" s="91"/>
      <c r="F12" s="91"/>
      <c r="G12" s="91"/>
      <c r="H12" s="258">
        <f>3/5</f>
        <v>0.6</v>
      </c>
      <c r="I12" s="375">
        <v>3</v>
      </c>
      <c r="J12" s="279">
        <f>H12</f>
        <v>0.6</v>
      </c>
      <c r="K12" s="373">
        <f>I12</f>
        <v>3</v>
      </c>
    </row>
    <row r="13" spans="1:11" ht="13.5" customHeight="1" x14ac:dyDescent="0.25">
      <c r="A13" s="89" t="s">
        <v>554</v>
      </c>
      <c r="B13" s="564"/>
      <c r="C13" s="565"/>
      <c r="D13" s="565"/>
      <c r="E13" s="565"/>
      <c r="F13" s="565"/>
      <c r="G13" s="565"/>
      <c r="H13" s="565"/>
      <c r="I13" s="565"/>
      <c r="J13" s="694"/>
      <c r="K13" s="374"/>
    </row>
    <row r="14" spans="1:11" ht="39" x14ac:dyDescent="0.25">
      <c r="A14" s="92" t="s">
        <v>438</v>
      </c>
      <c r="B14" s="257">
        <f>6/100</f>
        <v>0.06</v>
      </c>
      <c r="C14" s="370">
        <v>6</v>
      </c>
      <c r="D14" s="91"/>
      <c r="E14" s="91"/>
      <c r="F14" s="257">
        <f>8/141</f>
        <v>5.6737588652482268E-2</v>
      </c>
      <c r="G14" s="370">
        <v>8</v>
      </c>
      <c r="H14" s="257">
        <f>1/8</f>
        <v>0.125</v>
      </c>
      <c r="I14" s="370">
        <v>1</v>
      </c>
      <c r="J14" s="277">
        <f>15/(100+141+8)</f>
        <v>6.0240963855421686E-2</v>
      </c>
      <c r="K14" s="371">
        <f>SUM(C14+G14+I14)</f>
        <v>15</v>
      </c>
    </row>
    <row r="15" spans="1:11" ht="51.75" x14ac:dyDescent="0.25">
      <c r="A15" s="92" t="s">
        <v>437</v>
      </c>
      <c r="B15" s="91"/>
      <c r="C15" s="91"/>
      <c r="D15" s="91"/>
      <c r="E15" s="91"/>
      <c r="F15" s="91"/>
      <c r="G15" s="91"/>
      <c r="H15" s="258">
        <v>0</v>
      </c>
      <c r="I15" s="375">
        <v>0</v>
      </c>
      <c r="J15" s="279">
        <f>H15</f>
        <v>0</v>
      </c>
      <c r="K15" s="373">
        <f>I15</f>
        <v>0</v>
      </c>
    </row>
    <row r="16" spans="1:11" ht="13.5" customHeight="1" x14ac:dyDescent="0.25">
      <c r="A16" s="89" t="s">
        <v>555</v>
      </c>
      <c r="B16" s="564"/>
      <c r="C16" s="565"/>
      <c r="D16" s="565"/>
      <c r="E16" s="565"/>
      <c r="F16" s="565"/>
      <c r="G16" s="565"/>
      <c r="H16" s="565"/>
      <c r="I16" s="565"/>
      <c r="J16" s="694"/>
      <c r="K16" s="374"/>
    </row>
    <row r="17" spans="1:11" ht="15" customHeight="1" x14ac:dyDescent="0.25">
      <c r="A17" s="92" t="s">
        <v>438</v>
      </c>
      <c r="B17" s="257">
        <f>21/378</f>
        <v>5.5555555555555552E-2</v>
      </c>
      <c r="C17" s="370">
        <v>21</v>
      </c>
      <c r="D17" s="91"/>
      <c r="E17" s="91"/>
      <c r="F17" s="257">
        <f>2/100</f>
        <v>0.02</v>
      </c>
      <c r="G17" s="370">
        <v>2</v>
      </c>
      <c r="H17" s="257">
        <v>0</v>
      </c>
      <c r="I17" s="370">
        <v>0</v>
      </c>
      <c r="J17" s="277">
        <f>23/(378+100+1)</f>
        <v>4.8016701461377868E-2</v>
      </c>
      <c r="K17" s="371">
        <f>SUM(C17+G17+I17)</f>
        <v>23</v>
      </c>
    </row>
    <row r="18" spans="1:11" ht="51.75" x14ac:dyDescent="0.25">
      <c r="A18" s="92" t="s">
        <v>437</v>
      </c>
      <c r="B18" s="91"/>
      <c r="C18" s="91"/>
      <c r="D18" s="91"/>
      <c r="E18" s="91"/>
      <c r="F18" s="91"/>
      <c r="G18" s="91"/>
      <c r="H18" s="258">
        <v>0</v>
      </c>
      <c r="I18" s="372">
        <v>0</v>
      </c>
      <c r="J18" s="279">
        <f>H18</f>
        <v>0</v>
      </c>
      <c r="K18" s="373">
        <f>I18</f>
        <v>0</v>
      </c>
    </row>
    <row r="19" spans="1:11" x14ac:dyDescent="0.25">
      <c r="A19" s="89" t="s">
        <v>556</v>
      </c>
      <c r="B19" s="564"/>
      <c r="C19" s="565"/>
      <c r="D19" s="565"/>
      <c r="E19" s="565"/>
      <c r="F19" s="565"/>
      <c r="G19" s="565"/>
      <c r="H19" s="565"/>
      <c r="I19" s="565"/>
      <c r="J19" s="694"/>
      <c r="K19" s="374"/>
    </row>
    <row r="20" spans="1:11" ht="39" x14ac:dyDescent="0.25">
      <c r="A20" s="92" t="s">
        <v>438</v>
      </c>
      <c r="B20" s="257">
        <f>1/145</f>
        <v>6.8965517241379309E-3</v>
      </c>
      <c r="C20" s="370">
        <v>1</v>
      </c>
      <c r="D20" s="91"/>
      <c r="E20" s="91"/>
      <c r="F20" s="257">
        <v>0</v>
      </c>
      <c r="G20" s="370">
        <v>0</v>
      </c>
      <c r="H20" s="91"/>
      <c r="I20" s="91"/>
      <c r="J20" s="277">
        <f>1/(145+41)</f>
        <v>5.3763440860215058E-3</v>
      </c>
      <c r="K20" s="371">
        <v>1</v>
      </c>
    </row>
    <row r="21" spans="1:11" ht="51.75" x14ac:dyDescent="0.25">
      <c r="A21" s="92" t="s">
        <v>437</v>
      </c>
      <c r="B21" s="91"/>
      <c r="C21" s="91"/>
      <c r="D21" s="91"/>
      <c r="E21" s="91"/>
      <c r="F21" s="91"/>
      <c r="G21" s="91"/>
      <c r="H21" s="91"/>
      <c r="I21" s="91"/>
      <c r="J21" s="279">
        <f>H21</f>
        <v>0</v>
      </c>
      <c r="K21" s="373">
        <f>I21</f>
        <v>0</v>
      </c>
    </row>
    <row r="22" spans="1:11" ht="15.75" thickBot="1" x14ac:dyDescent="0.3">
      <c r="A22" s="199" t="s">
        <v>505</v>
      </c>
      <c r="B22" s="259">
        <f>103/((147+184+171+100+378+145))</f>
        <v>9.1555555555555557E-2</v>
      </c>
      <c r="C22" s="376">
        <f>SUM(C5+C8+C11+C14+C17+C20)</f>
        <v>103</v>
      </c>
      <c r="D22" s="259"/>
      <c r="E22" s="376"/>
      <c r="F22" s="259">
        <f>103/(158+249+158+141+100+41)</f>
        <v>0.12160566706021252</v>
      </c>
      <c r="G22" s="376">
        <f>SUM(G5+G8+G11+G14+G17+G20)</f>
        <v>103</v>
      </c>
      <c r="H22" s="259">
        <f>17/(17+8+5+8+1)</f>
        <v>0.4358974358974359</v>
      </c>
      <c r="I22" s="376">
        <f>I5+I8+I11+I14+I17</f>
        <v>17</v>
      </c>
      <c r="J22" s="280"/>
      <c r="K22" s="377"/>
    </row>
  </sheetData>
  <mergeCells count="13">
    <mergeCell ref="J2:K2"/>
    <mergeCell ref="A1:K1"/>
    <mergeCell ref="B2:C2"/>
    <mergeCell ref="D2:E2"/>
    <mergeCell ref="F2:G2"/>
    <mergeCell ref="H2:I2"/>
    <mergeCell ref="A2:A3"/>
    <mergeCell ref="B19:J19"/>
    <mergeCell ref="B4:J4"/>
    <mergeCell ref="B7:J7"/>
    <mergeCell ref="B10:J10"/>
    <mergeCell ref="B13:J13"/>
    <mergeCell ref="B16:J16"/>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15"/>
  <sheetViews>
    <sheetView workbookViewId="0">
      <selection sqref="A1:C1"/>
    </sheetView>
  </sheetViews>
  <sheetFormatPr defaultColWidth="9.140625"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682" t="s">
        <v>623</v>
      </c>
      <c r="B1" s="669"/>
      <c r="C1" s="670"/>
      <c r="E1" s="79"/>
    </row>
    <row r="2" spans="1:5" s="5" customFormat="1" ht="38.25" customHeight="1" x14ac:dyDescent="0.2">
      <c r="A2" s="14" t="s">
        <v>505</v>
      </c>
      <c r="B2" s="139" t="s">
        <v>99</v>
      </c>
      <c r="C2" s="88" t="s">
        <v>587</v>
      </c>
    </row>
    <row r="3" spans="1:5" s="6" customFormat="1" x14ac:dyDescent="0.2">
      <c r="A3" s="194" t="s">
        <v>508</v>
      </c>
      <c r="B3" s="119">
        <v>1</v>
      </c>
      <c r="C3" s="125">
        <v>1</v>
      </c>
    </row>
    <row r="4" spans="1:5" s="6" customFormat="1" ht="25.5" x14ac:dyDescent="0.2">
      <c r="A4" s="194" t="s">
        <v>552</v>
      </c>
      <c r="B4" s="119">
        <v>3</v>
      </c>
      <c r="C4" s="125">
        <v>1</v>
      </c>
    </row>
    <row r="5" spans="1:5" s="6" customFormat="1" ht="25.5" x14ac:dyDescent="0.2">
      <c r="A5" s="194" t="s">
        <v>553</v>
      </c>
      <c r="B5" s="119">
        <v>1</v>
      </c>
      <c r="C5" s="125">
        <v>1</v>
      </c>
    </row>
    <row r="6" spans="1:5" s="6" customFormat="1" x14ac:dyDescent="0.2">
      <c r="A6" s="194" t="s">
        <v>554</v>
      </c>
      <c r="B6" s="119">
        <v>1</v>
      </c>
      <c r="C6" s="125">
        <v>2</v>
      </c>
    </row>
    <row r="7" spans="1:5" s="6" customFormat="1" x14ac:dyDescent="0.2">
      <c r="A7" s="194" t="s">
        <v>555</v>
      </c>
      <c r="B7" s="119">
        <v>1</v>
      </c>
      <c r="C7" s="125">
        <v>1</v>
      </c>
    </row>
    <row r="8" spans="1:5" s="6" customFormat="1" ht="25.5" x14ac:dyDescent="0.2">
      <c r="A8" s="194" t="s">
        <v>556</v>
      </c>
      <c r="B8" s="119">
        <v>2</v>
      </c>
      <c r="C8" s="125"/>
    </row>
    <row r="9" spans="1:5" s="6" customFormat="1" x14ac:dyDescent="0.2">
      <c r="A9" s="194" t="s">
        <v>506</v>
      </c>
      <c r="B9" s="119">
        <v>1</v>
      </c>
      <c r="C9" s="125">
        <v>1</v>
      </c>
    </row>
    <row r="10" spans="1:5" s="6" customFormat="1" x14ac:dyDescent="0.2">
      <c r="A10" s="194" t="s">
        <v>87</v>
      </c>
      <c r="B10" s="119"/>
      <c r="C10" s="125"/>
    </row>
    <row r="11" spans="1:5" ht="12.75" customHeight="1" thickBot="1" x14ac:dyDescent="0.25">
      <c r="A11" s="24" t="s">
        <v>4</v>
      </c>
      <c r="B11" s="37">
        <f>SUM(B3:B10)</f>
        <v>10</v>
      </c>
      <c r="C11" s="38">
        <f>SUM(C3:C10)</f>
        <v>7</v>
      </c>
    </row>
    <row r="12" spans="1:5" ht="12.75" customHeight="1" x14ac:dyDescent="0.2">
      <c r="A12" s="253"/>
      <c r="B12" s="253"/>
      <c r="C12" s="253"/>
    </row>
    <row r="13" spans="1:5" x14ac:dyDescent="0.2">
      <c r="A13" s="4" t="s">
        <v>561</v>
      </c>
    </row>
    <row r="14" spans="1:5" ht="66" customHeight="1" x14ac:dyDescent="0.2">
      <c r="A14" s="585" t="s">
        <v>561</v>
      </c>
      <c r="B14" s="585"/>
      <c r="C14" s="585"/>
    </row>
    <row r="15" spans="1:5" x14ac:dyDescent="0.2">
      <c r="A15" s="2" t="s">
        <v>561</v>
      </c>
    </row>
  </sheetData>
  <mergeCells count="2">
    <mergeCell ref="A1:C1"/>
    <mergeCell ref="A14:C1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activeCell="A21" sqref="A21:G21"/>
    </sheetView>
  </sheetViews>
  <sheetFormatPr defaultColWidth="9.140625" defaultRowHeight="12.75" x14ac:dyDescent="0.2"/>
  <cols>
    <col min="1" max="1" width="22.7109375" style="2" customWidth="1"/>
    <col min="2" max="2" width="19.140625" style="36" customWidth="1"/>
    <col min="3" max="3" width="22.28515625" style="36" customWidth="1"/>
    <col min="4" max="4" width="19.28515625" style="36" customWidth="1"/>
    <col min="5" max="6" width="25.140625" style="36" customWidth="1"/>
    <col min="7" max="7" width="19" style="1" customWidth="1"/>
    <col min="8" max="16384" width="9.140625" style="1"/>
  </cols>
  <sheetData>
    <row r="1" spans="1:13" ht="25.5" customHeight="1" x14ac:dyDescent="0.2">
      <c r="A1" s="682" t="s">
        <v>588</v>
      </c>
      <c r="B1" s="702"/>
      <c r="C1" s="702"/>
      <c r="D1" s="702"/>
      <c r="E1" s="702"/>
      <c r="F1" s="702"/>
      <c r="G1" s="703"/>
    </row>
    <row r="2" spans="1:13" s="5" customFormat="1" ht="30" customHeight="1" x14ac:dyDescent="0.2">
      <c r="A2" s="14" t="s">
        <v>505</v>
      </c>
      <c r="B2" s="704" t="s">
        <v>102</v>
      </c>
      <c r="C2" s="704"/>
      <c r="D2" s="704"/>
      <c r="E2" s="704" t="s">
        <v>103</v>
      </c>
      <c r="F2" s="704"/>
      <c r="G2" s="705"/>
      <c r="H2" s="1"/>
      <c r="I2" s="1"/>
      <c r="J2" s="1"/>
      <c r="K2" s="1"/>
      <c r="L2" s="1"/>
      <c r="M2" s="78"/>
    </row>
    <row r="3" spans="1:13" s="5" customFormat="1" ht="35.25" customHeight="1" x14ac:dyDescent="0.2">
      <c r="A3" s="14"/>
      <c r="B3" s="266" t="s">
        <v>100</v>
      </c>
      <c r="C3" s="266" t="s">
        <v>101</v>
      </c>
      <c r="D3" s="340" t="s">
        <v>589</v>
      </c>
      <c r="E3" s="341" t="s">
        <v>100</v>
      </c>
      <c r="F3" s="341" t="s">
        <v>101</v>
      </c>
      <c r="G3" s="340" t="s">
        <v>589</v>
      </c>
      <c r="H3" s="1"/>
      <c r="I3" s="1"/>
      <c r="J3" s="1"/>
      <c r="K3" s="1"/>
      <c r="L3" s="1"/>
      <c r="M3" s="78"/>
    </row>
    <row r="4" spans="1:13" s="6" customFormat="1" ht="13.5" customHeight="1" x14ac:dyDescent="0.2">
      <c r="A4" s="89" t="s">
        <v>508</v>
      </c>
      <c r="B4" s="34">
        <v>8</v>
      </c>
      <c r="C4" s="34"/>
      <c r="D4" s="34"/>
      <c r="E4" s="34"/>
      <c r="F4" s="34"/>
      <c r="G4" s="86"/>
      <c r="H4" s="1"/>
      <c r="I4" s="1"/>
      <c r="J4" s="1"/>
      <c r="K4" s="1"/>
      <c r="L4" s="1"/>
    </row>
    <row r="5" spans="1:13" s="6" customFormat="1" ht="13.5" customHeight="1" x14ac:dyDescent="0.2">
      <c r="A5" s="57" t="s">
        <v>96</v>
      </c>
      <c r="B5" s="267"/>
      <c r="C5" s="267"/>
      <c r="D5" s="267"/>
      <c r="E5" s="267"/>
      <c r="F5" s="267"/>
      <c r="G5" s="268"/>
      <c r="H5" s="1"/>
      <c r="I5" s="1"/>
      <c r="J5" s="1"/>
      <c r="K5" s="1"/>
      <c r="L5" s="1"/>
    </row>
    <row r="6" spans="1:13" s="6" customFormat="1" ht="13.5" customHeight="1" x14ac:dyDescent="0.2">
      <c r="A6" s="57" t="s">
        <v>552</v>
      </c>
      <c r="B6" s="478">
        <v>56</v>
      </c>
      <c r="C6" s="478">
        <v>13</v>
      </c>
      <c r="D6" s="478"/>
      <c r="E6" s="478">
        <v>49</v>
      </c>
      <c r="F6" s="478">
        <v>41</v>
      </c>
      <c r="G6" s="479">
        <v>531</v>
      </c>
      <c r="H6" s="1"/>
      <c r="I6" s="1"/>
      <c r="J6" s="1"/>
      <c r="K6" s="1"/>
      <c r="L6" s="1"/>
    </row>
    <row r="7" spans="1:13" s="6" customFormat="1" ht="13.5" customHeight="1" x14ac:dyDescent="0.2">
      <c r="A7" s="481" t="s">
        <v>109</v>
      </c>
      <c r="B7" s="480">
        <v>21</v>
      </c>
      <c r="C7" s="480">
        <v>5</v>
      </c>
      <c r="D7" s="480"/>
      <c r="E7" s="480">
        <v>23</v>
      </c>
      <c r="F7" s="480">
        <v>16</v>
      </c>
      <c r="G7" s="10">
        <v>162</v>
      </c>
      <c r="H7" s="1"/>
      <c r="I7" s="1"/>
      <c r="J7" s="1"/>
      <c r="K7" s="1"/>
      <c r="L7" s="1"/>
    </row>
    <row r="8" spans="1:13" s="6" customFormat="1" ht="13.5" customHeight="1" x14ac:dyDescent="0.2">
      <c r="A8" s="482" t="s">
        <v>553</v>
      </c>
      <c r="B8" s="34">
        <v>33</v>
      </c>
      <c r="C8" s="34">
        <v>10</v>
      </c>
      <c r="D8" s="34"/>
      <c r="E8" s="34"/>
      <c r="F8" s="34">
        <v>2</v>
      </c>
      <c r="G8" s="86">
        <v>83</v>
      </c>
      <c r="H8" s="1"/>
      <c r="I8" s="1"/>
      <c r="J8" s="1"/>
      <c r="K8" s="1"/>
      <c r="L8" s="1"/>
    </row>
    <row r="9" spans="1:13" s="6" customFormat="1" ht="13.5" customHeight="1" x14ac:dyDescent="0.2">
      <c r="A9" s="57" t="s">
        <v>96</v>
      </c>
      <c r="B9" s="267">
        <v>9</v>
      </c>
      <c r="C9" s="267">
        <v>4</v>
      </c>
      <c r="D9" s="267"/>
      <c r="E9" s="267"/>
      <c r="F9" s="267" t="s">
        <v>561</v>
      </c>
      <c r="G9" s="268">
        <v>34</v>
      </c>
      <c r="H9" s="1"/>
      <c r="I9" s="1"/>
      <c r="J9" s="1"/>
      <c r="K9" s="1"/>
      <c r="L9" s="1"/>
    </row>
    <row r="10" spans="1:13" s="6" customFormat="1" ht="13.5" customHeight="1" x14ac:dyDescent="0.2">
      <c r="A10" s="483" t="s">
        <v>554</v>
      </c>
      <c r="B10" s="484">
        <v>40</v>
      </c>
      <c r="C10" s="484">
        <v>3</v>
      </c>
      <c r="D10" s="484" t="s">
        <v>561</v>
      </c>
      <c r="E10" s="484" t="s">
        <v>561</v>
      </c>
      <c r="F10" s="484" t="s">
        <v>561</v>
      </c>
      <c r="G10" s="485" t="s">
        <v>561</v>
      </c>
      <c r="H10" s="1"/>
      <c r="I10" s="1"/>
      <c r="J10" s="1"/>
      <c r="K10" s="1"/>
      <c r="L10" s="1"/>
    </row>
    <row r="11" spans="1:13" s="6" customFormat="1" ht="13.5" customHeight="1" x14ac:dyDescent="0.2">
      <c r="A11" s="486" t="s">
        <v>96</v>
      </c>
      <c r="B11" s="487">
        <v>10</v>
      </c>
      <c r="C11" s="487" t="s">
        <v>561</v>
      </c>
      <c r="D11" s="487" t="s">
        <v>561</v>
      </c>
      <c r="E11" s="487" t="s">
        <v>561</v>
      </c>
      <c r="F11" s="487" t="s">
        <v>561</v>
      </c>
      <c r="G11" s="488" t="s">
        <v>561</v>
      </c>
      <c r="H11" s="1"/>
      <c r="I11" s="1"/>
      <c r="J11" s="1"/>
      <c r="K11" s="1"/>
      <c r="L11" s="1"/>
    </row>
    <row r="12" spans="1:13" s="6" customFormat="1" ht="13.5" customHeight="1" x14ac:dyDescent="0.2">
      <c r="A12" s="89" t="s">
        <v>555</v>
      </c>
      <c r="B12" s="34">
        <v>81</v>
      </c>
      <c r="C12" s="34">
        <v>16</v>
      </c>
      <c r="D12" s="34">
        <v>26</v>
      </c>
      <c r="E12" s="34"/>
      <c r="F12" s="34"/>
      <c r="G12" s="86"/>
      <c r="H12" s="1"/>
      <c r="I12" s="1"/>
      <c r="J12" s="1"/>
      <c r="K12" s="1"/>
      <c r="L12" s="1"/>
    </row>
    <row r="13" spans="1:13" s="6" customFormat="1" ht="13.5" customHeight="1" x14ac:dyDescent="0.2">
      <c r="A13" s="57" t="s">
        <v>96</v>
      </c>
      <c r="B13" s="267">
        <v>57</v>
      </c>
      <c r="C13" s="267">
        <v>13</v>
      </c>
      <c r="D13" s="267">
        <v>24</v>
      </c>
      <c r="E13" s="267"/>
      <c r="F13" s="267"/>
      <c r="G13" s="268"/>
      <c r="H13" s="1"/>
      <c r="I13" s="1"/>
      <c r="J13" s="1"/>
      <c r="K13" s="1"/>
      <c r="L13" s="1"/>
    </row>
    <row r="14" spans="1:13" s="6" customFormat="1" ht="25.5" x14ac:dyDescent="0.2">
      <c r="A14" s="89" t="s">
        <v>556</v>
      </c>
      <c r="B14" s="34">
        <v>2</v>
      </c>
      <c r="C14" s="34">
        <v>2</v>
      </c>
      <c r="D14" s="34"/>
      <c r="E14" s="34"/>
      <c r="F14" s="34">
        <v>1</v>
      </c>
      <c r="G14" s="86">
        <v>113</v>
      </c>
      <c r="H14" s="1"/>
      <c r="I14" s="1"/>
      <c r="J14" s="1"/>
      <c r="K14" s="1"/>
      <c r="L14" s="1"/>
    </row>
    <row r="15" spans="1:13" s="6" customFormat="1" x14ac:dyDescent="0.2">
      <c r="A15" s="57" t="s">
        <v>96</v>
      </c>
      <c r="B15" s="267" t="s">
        <v>561</v>
      </c>
      <c r="C15" s="267" t="s">
        <v>561</v>
      </c>
      <c r="D15" s="267"/>
      <c r="E15" s="267"/>
      <c r="F15" s="267" t="s">
        <v>561</v>
      </c>
      <c r="G15" s="268">
        <v>28</v>
      </c>
      <c r="H15" s="1"/>
      <c r="I15" s="1"/>
      <c r="J15" s="1"/>
      <c r="K15" s="1"/>
      <c r="L15" s="1"/>
    </row>
    <row r="16" spans="1:13" x14ac:dyDescent="0.2">
      <c r="A16" s="27" t="s">
        <v>4</v>
      </c>
      <c r="B16" s="269">
        <v>220</v>
      </c>
      <c r="C16" s="269">
        <v>44</v>
      </c>
      <c r="D16" s="269">
        <v>26</v>
      </c>
      <c r="E16" s="269">
        <v>49</v>
      </c>
      <c r="F16" s="269">
        <v>43</v>
      </c>
      <c r="G16" s="270">
        <v>727</v>
      </c>
    </row>
    <row r="17" spans="1:7" ht="13.5" thickBot="1" x14ac:dyDescent="0.25">
      <c r="A17" s="129" t="s">
        <v>96</v>
      </c>
      <c r="B17" s="271">
        <v>97</v>
      </c>
      <c r="C17" s="271">
        <v>22</v>
      </c>
      <c r="D17" s="271">
        <v>24</v>
      </c>
      <c r="E17" s="271">
        <v>23</v>
      </c>
      <c r="F17" s="271">
        <v>16</v>
      </c>
      <c r="G17" s="272">
        <v>224</v>
      </c>
    </row>
    <row r="19" spans="1:7" ht="30" customHeight="1" x14ac:dyDescent="0.2">
      <c r="A19" s="575" t="s">
        <v>590</v>
      </c>
      <c r="B19" s="575"/>
      <c r="C19" s="575"/>
      <c r="D19" s="575"/>
      <c r="E19" s="575"/>
      <c r="F19" s="575"/>
      <c r="G19" s="575"/>
    </row>
    <row r="20" spans="1:7" ht="15" customHeight="1" x14ac:dyDescent="0.2">
      <c r="A20" s="585" t="s">
        <v>561</v>
      </c>
      <c r="B20" s="585"/>
      <c r="C20" s="585"/>
      <c r="D20" s="585"/>
      <c r="E20" s="585"/>
      <c r="F20" s="585"/>
      <c r="G20" s="585"/>
    </row>
    <row r="21" spans="1:7" ht="15" customHeight="1" x14ac:dyDescent="0.2">
      <c r="A21" s="585" t="s">
        <v>591</v>
      </c>
      <c r="B21" s="585"/>
      <c r="C21" s="585"/>
      <c r="D21" s="585"/>
      <c r="E21" s="585"/>
      <c r="F21" s="585"/>
      <c r="G21" s="585"/>
    </row>
    <row r="22" spans="1:7" x14ac:dyDescent="0.2">
      <c r="A22" s="1"/>
      <c r="B22" s="1"/>
      <c r="C22" s="1"/>
      <c r="D22" s="1"/>
      <c r="E22" s="1"/>
      <c r="F22" s="1"/>
    </row>
  </sheetData>
  <mergeCells count="6">
    <mergeCell ref="A19:G19"/>
    <mergeCell ref="A20:G20"/>
    <mergeCell ref="A21:G21"/>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4" workbookViewId="0">
      <selection activeCell="J13" sqref="J13"/>
    </sheetView>
  </sheetViews>
  <sheetFormatPr defaultColWidth="9.140625" defaultRowHeight="12.75" x14ac:dyDescent="0.2"/>
  <cols>
    <col min="1" max="1" width="40.7109375" style="2" customWidth="1"/>
    <col min="2" max="2" width="17.7109375" style="36" customWidth="1"/>
    <col min="3" max="7" width="10" style="36" customWidth="1"/>
    <col min="8" max="8" width="10" style="1" customWidth="1"/>
    <col min="9" max="16384" width="9.140625" style="1"/>
  </cols>
  <sheetData>
    <row r="1" spans="1:8" ht="55.5" customHeight="1" thickBot="1" x14ac:dyDescent="0.25">
      <c r="A1" s="706" t="s">
        <v>592</v>
      </c>
      <c r="B1" s="707"/>
      <c r="C1" s="708"/>
      <c r="D1" s="708"/>
      <c r="E1" s="708"/>
      <c r="F1" s="708"/>
      <c r="G1" s="708"/>
      <c r="H1" s="709"/>
    </row>
    <row r="2" spans="1:8" s="5" customFormat="1" x14ac:dyDescent="0.2">
      <c r="A2" s="613" t="s">
        <v>505</v>
      </c>
      <c r="B2" s="711" t="s">
        <v>593</v>
      </c>
      <c r="C2" s="713" t="s">
        <v>419</v>
      </c>
      <c r="D2" s="714"/>
      <c r="E2" s="714"/>
      <c r="F2" s="714"/>
      <c r="G2" s="714"/>
      <c r="H2" s="715"/>
    </row>
    <row r="3" spans="1:8" s="5" customFormat="1" x14ac:dyDescent="0.2">
      <c r="A3" s="613"/>
      <c r="B3" s="711"/>
      <c r="C3" s="716" t="s">
        <v>0</v>
      </c>
      <c r="D3" s="717"/>
      <c r="E3" s="716" t="s">
        <v>2</v>
      </c>
      <c r="F3" s="717"/>
      <c r="G3" s="716" t="s">
        <v>1</v>
      </c>
      <c r="H3" s="718"/>
    </row>
    <row r="4" spans="1:8" s="5" customFormat="1" ht="39" customHeight="1" x14ac:dyDescent="0.2">
      <c r="A4" s="710"/>
      <c r="B4" s="712"/>
      <c r="C4" s="511" t="s">
        <v>503</v>
      </c>
      <c r="D4" s="511" t="s">
        <v>504</v>
      </c>
      <c r="E4" s="511" t="s">
        <v>503</v>
      </c>
      <c r="F4" s="511" t="s">
        <v>504</v>
      </c>
      <c r="G4" s="511" t="s">
        <v>503</v>
      </c>
      <c r="H4" s="512" t="s">
        <v>504</v>
      </c>
    </row>
    <row r="5" spans="1:8" s="6" customFormat="1" ht="15.75" customHeight="1" x14ac:dyDescent="0.2">
      <c r="A5" s="89" t="s">
        <v>508</v>
      </c>
      <c r="B5" s="34" t="s">
        <v>561</v>
      </c>
      <c r="C5" s="342"/>
      <c r="D5" s="342"/>
      <c r="E5" s="342"/>
      <c r="F5" s="342"/>
      <c r="G5" s="342"/>
      <c r="H5" s="86"/>
    </row>
    <row r="6" spans="1:8" s="6" customFormat="1" ht="15.75" customHeight="1" x14ac:dyDescent="0.2">
      <c r="A6" s="166" t="s">
        <v>552</v>
      </c>
      <c r="B6" s="513">
        <v>14</v>
      </c>
      <c r="C6" s="514">
        <v>1117</v>
      </c>
      <c r="D6" s="514"/>
      <c r="E6" s="514"/>
      <c r="F6" s="514"/>
      <c r="G6" s="514">
        <v>716</v>
      </c>
      <c r="H6" s="515"/>
    </row>
    <row r="7" spans="1:8" s="6" customFormat="1" ht="15.75" customHeight="1" x14ac:dyDescent="0.2">
      <c r="A7" s="89" t="s">
        <v>553</v>
      </c>
      <c r="B7" s="34">
        <v>4</v>
      </c>
      <c r="C7" s="342"/>
      <c r="D7" s="342">
        <v>96</v>
      </c>
      <c r="E7" s="342"/>
      <c r="F7" s="342"/>
      <c r="G7" s="342"/>
      <c r="H7" s="86">
        <v>47</v>
      </c>
    </row>
    <row r="8" spans="1:8" s="6" customFormat="1" ht="15.75" customHeight="1" x14ac:dyDescent="0.2">
      <c r="A8" s="89" t="s">
        <v>554</v>
      </c>
      <c r="B8" s="34">
        <v>7</v>
      </c>
      <c r="C8" s="342"/>
      <c r="D8" s="342"/>
      <c r="E8" s="342"/>
      <c r="F8" s="342"/>
      <c r="G8" s="342">
        <v>130</v>
      </c>
      <c r="H8" s="86"/>
    </row>
    <row r="9" spans="1:8" s="6" customFormat="1" ht="15.75" customHeight="1" x14ac:dyDescent="0.2">
      <c r="A9" s="89" t="s">
        <v>555</v>
      </c>
      <c r="B9" s="34">
        <v>10</v>
      </c>
      <c r="C9" s="342">
        <v>1</v>
      </c>
      <c r="D9" s="342">
        <v>6</v>
      </c>
      <c r="E9" s="342">
        <v>1</v>
      </c>
      <c r="F9" s="342"/>
      <c r="G9" s="342">
        <v>2</v>
      </c>
      <c r="H9" s="86"/>
    </row>
    <row r="10" spans="1:8" s="6" customFormat="1" x14ac:dyDescent="0.2">
      <c r="A10" s="89" t="s">
        <v>556</v>
      </c>
      <c r="B10" s="34">
        <v>1</v>
      </c>
      <c r="C10" s="342"/>
      <c r="D10" s="342">
        <v>1</v>
      </c>
      <c r="E10" s="342"/>
      <c r="F10" s="342"/>
      <c r="G10" s="342"/>
      <c r="H10" s="86"/>
    </row>
    <row r="11" spans="1:8" ht="13.5" thickBot="1" x14ac:dyDescent="0.25">
      <c r="A11" s="24" t="s">
        <v>4</v>
      </c>
      <c r="B11" s="35">
        <f>SUM(B6:B10)</f>
        <v>36</v>
      </c>
      <c r="C11" s="343">
        <f>SUM(C5:C10)</f>
        <v>1118</v>
      </c>
      <c r="D11" s="343">
        <f>SUM(D5:D10)</f>
        <v>103</v>
      </c>
      <c r="E11" s="343">
        <f>SUM(E5:E10)</f>
        <v>1</v>
      </c>
      <c r="F11" s="343"/>
      <c r="G11" s="343">
        <f>SUM(G5:G10)</f>
        <v>848</v>
      </c>
      <c r="H11" s="87">
        <f>SUM(H5:H10)</f>
        <v>47</v>
      </c>
    </row>
    <row r="13" spans="1:8" ht="25.5" customHeight="1" x14ac:dyDescent="0.2">
      <c r="A13" s="620" t="s">
        <v>561</v>
      </c>
      <c r="B13" s="620"/>
      <c r="C13" s="620"/>
      <c r="D13" s="620"/>
      <c r="E13" s="620"/>
      <c r="F13" s="620"/>
      <c r="G13" s="620"/>
      <c r="H13" s="620"/>
    </row>
    <row r="14" spans="1:8" ht="30" customHeight="1" x14ac:dyDescent="0.2">
      <c r="A14" s="585" t="s">
        <v>561</v>
      </c>
      <c r="B14" s="585"/>
      <c r="C14" s="585"/>
      <c r="D14" s="585"/>
      <c r="E14" s="585"/>
      <c r="F14" s="585"/>
      <c r="G14" s="585"/>
      <c r="H14" s="585"/>
    </row>
    <row r="15" spans="1:8" ht="40.5" customHeight="1" x14ac:dyDescent="0.2">
      <c r="A15" s="585" t="s">
        <v>561</v>
      </c>
      <c r="B15" s="585"/>
      <c r="C15" s="585"/>
      <c r="D15" s="585"/>
      <c r="E15" s="585"/>
      <c r="F15" s="585"/>
      <c r="G15" s="585"/>
      <c r="H15" s="585"/>
    </row>
    <row r="16" spans="1:8" ht="12.75" customHeight="1" x14ac:dyDescent="0.2">
      <c r="A16" s="620" t="s">
        <v>561</v>
      </c>
      <c r="B16" s="620"/>
      <c r="C16" s="620"/>
      <c r="D16" s="620"/>
      <c r="E16" s="620"/>
      <c r="F16" s="620"/>
      <c r="G16" s="620"/>
      <c r="H16" s="620"/>
    </row>
    <row r="17" spans="1:8" x14ac:dyDescent="0.2">
      <c r="A17" s="620"/>
      <c r="B17" s="620"/>
      <c r="C17" s="620"/>
      <c r="D17" s="620"/>
      <c r="E17" s="620"/>
      <c r="F17" s="620"/>
      <c r="G17" s="620"/>
      <c r="H17" s="620"/>
    </row>
    <row r="18" spans="1:8" x14ac:dyDescent="0.2">
      <c r="A18" s="107"/>
      <c r="B18" s="107"/>
      <c r="C18" s="107"/>
      <c r="D18" s="107"/>
      <c r="E18" s="107"/>
      <c r="F18" s="107"/>
      <c r="G18" s="107"/>
      <c r="H18" s="107"/>
    </row>
  </sheetData>
  <mergeCells count="11">
    <mergeCell ref="A13:H13"/>
    <mergeCell ref="A14:H14"/>
    <mergeCell ref="A15:H15"/>
    <mergeCell ref="A16:H17"/>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workbookViewId="0">
      <selection activeCell="F13" sqref="F13"/>
    </sheetView>
  </sheetViews>
  <sheetFormatPr defaultColWidth="9.140625" defaultRowHeight="12.75" x14ac:dyDescent="0.2"/>
  <cols>
    <col min="1" max="1" width="55.42578125" style="2" customWidth="1"/>
    <col min="2" max="2" width="17.140625" style="36"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25.5" customHeight="1" x14ac:dyDescent="0.2">
      <c r="A1" s="570" t="s">
        <v>443</v>
      </c>
      <c r="B1" s="727"/>
      <c r="C1" s="727"/>
      <c r="D1" s="727"/>
      <c r="E1" s="728"/>
      <c r="G1" s="719" t="s">
        <v>366</v>
      </c>
      <c r="H1" s="720"/>
      <c r="I1" s="720"/>
      <c r="J1" s="720"/>
      <c r="K1" s="720"/>
    </row>
    <row r="2" spans="1:11" ht="16.5" customHeight="1" x14ac:dyDescent="0.2">
      <c r="A2" s="14" t="s">
        <v>505</v>
      </c>
      <c r="B2" s="729"/>
      <c r="C2" s="730"/>
      <c r="D2" s="730"/>
      <c r="E2" s="731"/>
      <c r="G2" s="721" t="s">
        <v>370</v>
      </c>
      <c r="H2" s="721"/>
      <c r="I2" s="721"/>
      <c r="J2" s="213" t="s">
        <v>367</v>
      </c>
      <c r="K2" s="189" t="s">
        <v>368</v>
      </c>
    </row>
    <row r="3" spans="1:11" ht="18" customHeight="1" x14ac:dyDescent="0.2">
      <c r="A3" s="195"/>
      <c r="B3" s="196" t="s">
        <v>88</v>
      </c>
      <c r="C3" s="196" t="s">
        <v>89</v>
      </c>
      <c r="D3" s="208" t="s">
        <v>362</v>
      </c>
      <c r="E3" s="50" t="s">
        <v>363</v>
      </c>
      <c r="G3" s="721"/>
      <c r="H3" s="721"/>
      <c r="I3" s="721"/>
      <c r="J3" s="213">
        <f>SUM(D9:D11)</f>
        <v>359</v>
      </c>
      <c r="K3" s="214">
        <f>SUM(E9:E11)</f>
        <v>20159876</v>
      </c>
    </row>
    <row r="4" spans="1:11" ht="16.5" customHeight="1" x14ac:dyDescent="0.2">
      <c r="A4" s="17" t="s">
        <v>594</v>
      </c>
      <c r="B4" s="71"/>
      <c r="C4" s="71"/>
      <c r="D4" s="209">
        <v>5</v>
      </c>
      <c r="E4" s="212"/>
      <c r="G4" s="721"/>
      <c r="H4" s="721"/>
      <c r="I4" s="721"/>
      <c r="J4" s="722" t="s">
        <v>369</v>
      </c>
      <c r="K4" s="722"/>
    </row>
    <row r="5" spans="1:11" ht="15.75" customHeight="1" x14ac:dyDescent="0.2">
      <c r="A5" s="17" t="s">
        <v>110</v>
      </c>
      <c r="B5" s="7">
        <v>6</v>
      </c>
      <c r="C5" s="7">
        <v>3</v>
      </c>
      <c r="D5" s="12">
        <f>SUM(B5:C5)</f>
        <v>9</v>
      </c>
      <c r="E5" s="212"/>
      <c r="G5" s="721"/>
      <c r="H5" s="721"/>
      <c r="I5" s="721"/>
      <c r="J5" s="723">
        <f>K3/J3</f>
        <v>56155.643454038996</v>
      </c>
      <c r="K5" s="723"/>
    </row>
    <row r="6" spans="1:11" ht="16.5" customHeight="1" x14ac:dyDescent="0.2">
      <c r="A6" s="17" t="s">
        <v>595</v>
      </c>
      <c r="B6" s="7">
        <v>4</v>
      </c>
      <c r="C6" s="8">
        <v>0</v>
      </c>
      <c r="D6" s="210">
        <f>SUM(B6:C6)</f>
        <v>4</v>
      </c>
      <c r="E6" s="212"/>
    </row>
    <row r="7" spans="1:11" ht="17.25" customHeight="1" x14ac:dyDescent="0.2">
      <c r="A7" s="17" t="s">
        <v>111</v>
      </c>
      <c r="B7" s="7">
        <v>27</v>
      </c>
      <c r="C7" s="7">
        <v>0</v>
      </c>
      <c r="D7" s="209">
        <f>SUM(B7:C7)</f>
        <v>27</v>
      </c>
      <c r="E7" s="212"/>
    </row>
    <row r="8" spans="1:11" ht="17.25" customHeight="1" x14ac:dyDescent="0.2">
      <c r="A8" s="203" t="s">
        <v>365</v>
      </c>
      <c r="B8" s="140">
        <v>21</v>
      </c>
      <c r="C8" s="140">
        <v>0</v>
      </c>
      <c r="D8" s="211">
        <f>SUM(B8:C8)</f>
        <v>21</v>
      </c>
      <c r="E8" s="212"/>
    </row>
    <row r="9" spans="1:11" ht="17.25" customHeight="1" x14ac:dyDescent="0.2">
      <c r="A9" s="21" t="s">
        <v>364</v>
      </c>
      <c r="B9" s="140">
        <v>4</v>
      </c>
      <c r="C9" s="140">
        <v>0</v>
      </c>
      <c r="D9" s="211">
        <f>SUM(B9:C9)</f>
        <v>4</v>
      </c>
      <c r="E9" s="264">
        <v>148520</v>
      </c>
    </row>
    <row r="10" spans="1:11" ht="17.25" customHeight="1" x14ac:dyDescent="0.2">
      <c r="A10" s="21" t="s">
        <v>596</v>
      </c>
      <c r="B10" s="71"/>
      <c r="C10" s="71"/>
      <c r="D10" s="211">
        <v>349</v>
      </c>
      <c r="E10" s="264">
        <v>19607856</v>
      </c>
    </row>
    <row r="11" spans="1:11" ht="17.25" customHeight="1" thickBot="1" x14ac:dyDescent="0.25">
      <c r="A11" s="207" t="s">
        <v>597</v>
      </c>
      <c r="B11" s="141"/>
      <c r="C11" s="141"/>
      <c r="D11" s="106">
        <v>6</v>
      </c>
      <c r="E11" s="265">
        <v>403500</v>
      </c>
    </row>
    <row r="12" spans="1:11" ht="17.25" customHeight="1" x14ac:dyDescent="0.2">
      <c r="A12" s="84"/>
      <c r="B12" s="84"/>
      <c r="C12" s="84"/>
      <c r="D12" s="84"/>
      <c r="E12" s="84"/>
    </row>
    <row r="13" spans="1:11" ht="15.75" customHeight="1" x14ac:dyDescent="0.2">
      <c r="A13" s="726" t="s">
        <v>561</v>
      </c>
      <c r="B13" s="726"/>
      <c r="C13" s="726"/>
      <c r="D13" s="726"/>
      <c r="E13" s="726"/>
      <c r="F13" s="56"/>
    </row>
    <row r="14" spans="1:11" ht="15" customHeight="1" x14ac:dyDescent="0.2">
      <c r="A14" s="620" t="s">
        <v>561</v>
      </c>
      <c r="B14" s="620"/>
      <c r="C14" s="620"/>
      <c r="D14" s="620"/>
      <c r="E14" s="620"/>
      <c r="F14" s="56"/>
    </row>
    <row r="15" spans="1:11" ht="30" customHeight="1" x14ac:dyDescent="0.2">
      <c r="A15" s="683" t="s">
        <v>561</v>
      </c>
      <c r="B15" s="683"/>
      <c r="C15" s="683"/>
      <c r="D15" s="683"/>
      <c r="E15" s="683"/>
    </row>
    <row r="16" spans="1:11" ht="75" customHeight="1" x14ac:dyDescent="0.2">
      <c r="A16" s="732" t="s">
        <v>561</v>
      </c>
      <c r="B16" s="733"/>
      <c r="C16" s="733"/>
      <c r="D16" s="733"/>
      <c r="E16" s="733"/>
      <c r="F16" s="197"/>
      <c r="G16" s="197"/>
    </row>
    <row r="17" spans="1:7" ht="75" customHeight="1" x14ac:dyDescent="0.2">
      <c r="A17" s="724" t="s">
        <v>561</v>
      </c>
      <c r="B17" s="725"/>
      <c r="C17" s="725"/>
      <c r="D17" s="725"/>
      <c r="E17" s="725"/>
      <c r="F17" s="198"/>
      <c r="G17" s="198"/>
    </row>
    <row r="18" spans="1:7" ht="75" customHeight="1" x14ac:dyDescent="0.2">
      <c r="A18" s="724" t="s">
        <v>561</v>
      </c>
      <c r="B18" s="725"/>
      <c r="C18" s="725"/>
      <c r="D18" s="725"/>
      <c r="E18" s="725"/>
      <c r="F18" s="198"/>
      <c r="G18" s="198"/>
    </row>
    <row r="19" spans="1:7" ht="60" customHeight="1" x14ac:dyDescent="0.2">
      <c r="A19" s="724" t="s">
        <v>561</v>
      </c>
      <c r="B19" s="725"/>
      <c r="C19" s="725"/>
      <c r="D19" s="725"/>
      <c r="E19" s="725"/>
      <c r="F19" s="198"/>
      <c r="G19" s="198"/>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activeCell="B3" sqref="B3:B10"/>
    </sheetView>
  </sheetViews>
  <sheetFormatPr defaultColWidth="9.140625" defaultRowHeight="12.75" x14ac:dyDescent="0.2"/>
  <cols>
    <col min="1" max="1" width="22.7109375" style="2" customWidth="1"/>
    <col min="2" max="2" width="15.7109375" style="3" customWidth="1"/>
    <col min="3" max="3" width="6.140625" style="1" customWidth="1"/>
    <col min="4" max="16384" width="9.140625" style="1"/>
  </cols>
  <sheetData>
    <row r="1" spans="1:2" ht="25.5" customHeight="1" x14ac:dyDescent="0.2">
      <c r="A1" s="734" t="s">
        <v>375</v>
      </c>
      <c r="B1" s="547"/>
    </row>
    <row r="2" spans="1:2" s="5" customFormat="1" ht="25.5" x14ac:dyDescent="0.2">
      <c r="A2" s="14" t="s">
        <v>505</v>
      </c>
      <c r="B2" s="88" t="s">
        <v>40</v>
      </c>
    </row>
    <row r="3" spans="1:2" ht="25.5" x14ac:dyDescent="0.2">
      <c r="A3" s="17" t="s">
        <v>43</v>
      </c>
      <c r="B3" s="344" t="s">
        <v>507</v>
      </c>
    </row>
    <row r="4" spans="1:2" ht="25.5" customHeight="1" x14ac:dyDescent="0.2">
      <c r="A4" s="17" t="s">
        <v>44</v>
      </c>
      <c r="B4" s="345">
        <v>104</v>
      </c>
    </row>
    <row r="5" spans="1:2" ht="38.25" x14ac:dyDescent="0.2">
      <c r="A5" s="163" t="s">
        <v>454</v>
      </c>
      <c r="B5" s="345">
        <v>1329</v>
      </c>
    </row>
    <row r="6" spans="1:2" ht="38.25" x14ac:dyDescent="0.2">
      <c r="A6" s="163" t="s">
        <v>455</v>
      </c>
      <c r="B6" s="345">
        <v>1329</v>
      </c>
    </row>
    <row r="7" spans="1:2" s="4" customFormat="1" x14ac:dyDescent="0.2">
      <c r="A7" s="64" t="s">
        <v>456</v>
      </c>
      <c r="B7" s="345">
        <v>232444</v>
      </c>
    </row>
    <row r="8" spans="1:2" ht="38.25" x14ac:dyDescent="0.2">
      <c r="A8" s="17" t="s">
        <v>457</v>
      </c>
      <c r="B8" s="345">
        <v>152763</v>
      </c>
    </row>
    <row r="9" spans="1:2" s="2" customFormat="1" ht="45" customHeight="1" x14ac:dyDescent="0.2">
      <c r="A9" s="17" t="s">
        <v>458</v>
      </c>
      <c r="B9" s="346">
        <v>65635</v>
      </c>
    </row>
    <row r="10" spans="1:2" ht="39" thickBot="1" x14ac:dyDescent="0.25">
      <c r="A10" s="207" t="s">
        <v>459</v>
      </c>
      <c r="B10" s="347">
        <v>24559</v>
      </c>
    </row>
    <row r="12" spans="1:2" ht="15.75" x14ac:dyDescent="0.2">
      <c r="A12" s="48"/>
    </row>
    <row r="13" spans="1:2" ht="15.75" x14ac:dyDescent="0.2">
      <c r="A13" s="48"/>
    </row>
  </sheetData>
  <mergeCells count="1">
    <mergeCell ref="A1:B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activeCell="A15" sqref="A15:XFD15"/>
    </sheetView>
  </sheetViews>
  <sheetFormatPr defaultColWidth="9.140625" defaultRowHeight="12.75" x14ac:dyDescent="0.2"/>
  <cols>
    <col min="1" max="1" width="38.5703125" style="2" customWidth="1"/>
    <col min="2" max="2" width="14.5703125" style="1" customWidth="1"/>
    <col min="3" max="16384" width="9.140625" style="1"/>
  </cols>
  <sheetData>
    <row r="1" spans="1:2" ht="25.5" customHeight="1" x14ac:dyDescent="0.2">
      <c r="A1" s="682" t="s">
        <v>374</v>
      </c>
      <c r="B1" s="670"/>
    </row>
    <row r="2" spans="1:2" s="5" customFormat="1" ht="30" customHeight="1" x14ac:dyDescent="0.2">
      <c r="A2" s="14" t="s">
        <v>505</v>
      </c>
      <c r="B2" s="28" t="s">
        <v>40</v>
      </c>
    </row>
    <row r="3" spans="1:2" s="6" customFormat="1" ht="12.75" customHeight="1" x14ac:dyDescent="0.2">
      <c r="A3" s="29" t="s">
        <v>45</v>
      </c>
      <c r="B3" s="30">
        <v>4789</v>
      </c>
    </row>
    <row r="4" spans="1:2" s="6" customFormat="1" ht="12.75" customHeight="1" x14ac:dyDescent="0.2">
      <c r="A4" s="29" t="s">
        <v>404</v>
      </c>
      <c r="B4" s="30">
        <v>4603</v>
      </c>
    </row>
    <row r="5" spans="1:2" s="6" customFormat="1" ht="12.75" customHeight="1" x14ac:dyDescent="0.2">
      <c r="A5" s="29" t="s">
        <v>403</v>
      </c>
      <c r="B5" s="30">
        <v>186</v>
      </c>
    </row>
    <row r="6" spans="1:2" s="6" customFormat="1" ht="12.75" customHeight="1" x14ac:dyDescent="0.2">
      <c r="A6" s="29" t="s">
        <v>46</v>
      </c>
      <c r="B6" s="30">
        <v>145929</v>
      </c>
    </row>
    <row r="7" spans="1:2" s="6" customFormat="1" ht="12.75" customHeight="1" x14ac:dyDescent="0.2">
      <c r="A7" s="29" t="s">
        <v>434</v>
      </c>
      <c r="B7" s="30">
        <v>141843</v>
      </c>
    </row>
    <row r="8" spans="1:2" s="6" customFormat="1" ht="12.75" customHeight="1" x14ac:dyDescent="0.2">
      <c r="A8" s="29" t="s">
        <v>435</v>
      </c>
      <c r="B8" s="30">
        <v>4086</v>
      </c>
    </row>
    <row r="9" spans="1:2" s="6" customFormat="1" ht="38.25" x14ac:dyDescent="0.2">
      <c r="A9" s="57" t="s">
        <v>73</v>
      </c>
      <c r="B9" s="58">
        <v>187</v>
      </c>
    </row>
    <row r="10" spans="1:2" s="6" customFormat="1" ht="25.5" x14ac:dyDescent="0.2">
      <c r="A10" s="57" t="s">
        <v>598</v>
      </c>
      <c r="B10" s="58">
        <v>8</v>
      </c>
    </row>
    <row r="11" spans="1:2" s="6" customFormat="1" ht="13.5" thickBot="1" x14ac:dyDescent="0.25">
      <c r="A11" s="124" t="s">
        <v>599</v>
      </c>
      <c r="B11" s="122">
        <v>2</v>
      </c>
    </row>
    <row r="13" spans="1:2" ht="56.25" customHeight="1" x14ac:dyDescent="0.2">
      <c r="A13" s="585" t="s">
        <v>561</v>
      </c>
      <c r="B13" s="585"/>
    </row>
    <row r="14" spans="1:2" ht="57" customHeight="1" x14ac:dyDescent="0.2">
      <c r="A14" s="585" t="s">
        <v>561</v>
      </c>
      <c r="B14" s="585"/>
    </row>
    <row r="15" spans="1:2" x14ac:dyDescent="0.2">
      <c r="A15" s="2" t="s">
        <v>561</v>
      </c>
    </row>
    <row r="16" spans="1:2" ht="66" customHeight="1" x14ac:dyDescent="0.2">
      <c r="A16" s="735" t="s">
        <v>561</v>
      </c>
      <c r="B16" s="735"/>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1"/>
  <sheetViews>
    <sheetView workbookViewId="0">
      <selection activeCell="C108" sqref="C108"/>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23" ht="25.5" customHeight="1" x14ac:dyDescent="0.2">
      <c r="A1" s="541" t="s">
        <v>601</v>
      </c>
      <c r="B1" s="542"/>
      <c r="C1" s="542"/>
      <c r="D1" s="542"/>
      <c r="E1" s="542"/>
      <c r="F1" s="542"/>
      <c r="G1" s="542"/>
      <c r="H1" s="542"/>
      <c r="I1" s="542"/>
      <c r="J1" s="542"/>
      <c r="K1" s="543"/>
      <c r="M1" s="532"/>
      <c r="N1" s="532"/>
      <c r="O1" s="532"/>
      <c r="P1" s="532"/>
      <c r="Q1" s="532"/>
      <c r="R1" s="532"/>
      <c r="S1" s="532"/>
      <c r="T1" s="532"/>
      <c r="U1" s="532"/>
      <c r="V1" s="532"/>
      <c r="W1" s="532"/>
    </row>
    <row r="2" spans="1:23" s="5" customFormat="1" ht="38.25" customHeight="1" x14ac:dyDescent="0.2">
      <c r="A2" s="307" t="s">
        <v>505</v>
      </c>
      <c r="B2" s="308"/>
      <c r="C2" s="537" t="s">
        <v>0</v>
      </c>
      <c r="D2" s="544"/>
      <c r="E2" s="537" t="s">
        <v>2</v>
      </c>
      <c r="F2" s="544"/>
      <c r="G2" s="537" t="s">
        <v>1</v>
      </c>
      <c r="H2" s="544"/>
      <c r="I2" s="539" t="s">
        <v>3</v>
      </c>
      <c r="J2" s="540"/>
      <c r="K2" s="309" t="s">
        <v>4</v>
      </c>
      <c r="N2" s="70"/>
      <c r="O2" s="70"/>
      <c r="P2" s="70"/>
      <c r="Q2" s="70"/>
      <c r="R2" s="70"/>
      <c r="S2" s="70"/>
      <c r="T2" s="70"/>
      <c r="U2" s="70"/>
      <c r="V2" s="70"/>
      <c r="W2" s="70"/>
    </row>
    <row r="3" spans="1:23" s="5" customFormat="1" ht="13.5" customHeight="1" thickBot="1" x14ac:dyDescent="0.25">
      <c r="A3" s="310"/>
      <c r="B3" s="311"/>
      <c r="C3" s="312" t="s">
        <v>5</v>
      </c>
      <c r="D3" s="312" t="s">
        <v>6</v>
      </c>
      <c r="E3" s="312" t="s">
        <v>5</v>
      </c>
      <c r="F3" s="312" t="s">
        <v>6</v>
      </c>
      <c r="G3" s="312" t="s">
        <v>5</v>
      </c>
      <c r="H3" s="312" t="s">
        <v>6</v>
      </c>
      <c r="I3" s="313" t="s">
        <v>5</v>
      </c>
      <c r="J3" s="313" t="s">
        <v>6</v>
      </c>
      <c r="K3" s="314"/>
      <c r="M3" s="51"/>
    </row>
    <row r="4" spans="1:23" s="6" customFormat="1" ht="15" customHeight="1" x14ac:dyDescent="0.2">
      <c r="A4" s="273" t="s">
        <v>508</v>
      </c>
      <c r="B4" s="529"/>
      <c r="C4" s="530"/>
      <c r="D4" s="530"/>
      <c r="E4" s="530"/>
      <c r="F4" s="530"/>
      <c r="G4" s="530"/>
      <c r="H4" s="530"/>
      <c r="I4" s="530"/>
      <c r="J4" s="530"/>
      <c r="K4" s="531"/>
      <c r="M4" s="51"/>
    </row>
    <row r="5" spans="1:23" s="2" customFormat="1" x14ac:dyDescent="0.2">
      <c r="A5" s="315" t="s">
        <v>462</v>
      </c>
      <c r="B5" s="316" t="s">
        <v>461</v>
      </c>
      <c r="C5" s="526"/>
      <c r="D5" s="527"/>
      <c r="E5" s="527"/>
      <c r="F5" s="527"/>
      <c r="G5" s="527"/>
      <c r="H5" s="527"/>
      <c r="I5" s="527"/>
      <c r="J5" s="527"/>
      <c r="K5" s="528"/>
    </row>
    <row r="6" spans="1:23" x14ac:dyDescent="0.2">
      <c r="A6" s="163" t="s">
        <v>476</v>
      </c>
      <c r="B6" s="317" t="s">
        <v>463</v>
      </c>
      <c r="C6" s="143"/>
      <c r="D6" s="143"/>
      <c r="E6" s="143"/>
      <c r="F6" s="143"/>
      <c r="G6" s="143"/>
      <c r="H6" s="143"/>
      <c r="I6" s="143"/>
      <c r="J6" s="143"/>
      <c r="K6" s="142">
        <f t="shared" ref="K6:K16" si="0">SUM(C6:J6)</f>
        <v>0</v>
      </c>
    </row>
    <row r="7" spans="1:23" x14ac:dyDescent="0.2">
      <c r="A7" s="163" t="s">
        <v>477</v>
      </c>
      <c r="B7" s="317" t="s">
        <v>464</v>
      </c>
      <c r="C7" s="143"/>
      <c r="D7" s="143"/>
      <c r="E7" s="143"/>
      <c r="F7" s="143"/>
      <c r="G7" s="143"/>
      <c r="H7" s="143"/>
      <c r="I7" s="126"/>
      <c r="J7" s="144"/>
      <c r="K7" s="142">
        <f t="shared" si="0"/>
        <v>0</v>
      </c>
    </row>
    <row r="8" spans="1:23" x14ac:dyDescent="0.2">
      <c r="A8" s="163" t="s">
        <v>478</v>
      </c>
      <c r="B8" s="317" t="s">
        <v>465</v>
      </c>
      <c r="C8" s="143"/>
      <c r="D8" s="143"/>
      <c r="E8" s="143"/>
      <c r="F8" s="143"/>
      <c r="G8" s="143"/>
      <c r="H8" s="143"/>
      <c r="I8" s="126"/>
      <c r="J8" s="144"/>
      <c r="K8" s="142">
        <f t="shared" si="0"/>
        <v>0</v>
      </c>
    </row>
    <row r="9" spans="1:23" x14ac:dyDescent="0.2">
      <c r="A9" s="163" t="s">
        <v>479</v>
      </c>
      <c r="B9" s="317" t="s">
        <v>466</v>
      </c>
      <c r="C9" s="143"/>
      <c r="D9" s="143"/>
      <c r="E9" s="143"/>
      <c r="F9" s="143"/>
      <c r="G9" s="143"/>
      <c r="H9" s="143"/>
      <c r="I9" s="126"/>
      <c r="J9" s="144"/>
      <c r="K9" s="142">
        <f t="shared" si="0"/>
        <v>0</v>
      </c>
    </row>
    <row r="10" spans="1:23" x14ac:dyDescent="0.2">
      <c r="A10" s="163" t="s">
        <v>480</v>
      </c>
      <c r="B10" s="317" t="s">
        <v>467</v>
      </c>
      <c r="C10" s="143"/>
      <c r="D10" s="143"/>
      <c r="E10" s="143"/>
      <c r="F10" s="143"/>
      <c r="G10" s="143"/>
      <c r="H10" s="143"/>
      <c r="I10" s="126"/>
      <c r="J10" s="144"/>
      <c r="K10" s="142">
        <f t="shared" si="0"/>
        <v>0</v>
      </c>
    </row>
    <row r="11" spans="1:23" x14ac:dyDescent="0.2">
      <c r="A11" s="163" t="s">
        <v>481</v>
      </c>
      <c r="B11" s="317" t="s">
        <v>468</v>
      </c>
      <c r="C11" s="143"/>
      <c r="D11" s="143"/>
      <c r="E11" s="143"/>
      <c r="F11" s="143"/>
      <c r="G11" s="143"/>
      <c r="H11" s="143"/>
      <c r="I11" s="126"/>
      <c r="J11" s="144"/>
      <c r="K11" s="142">
        <f t="shared" si="0"/>
        <v>0</v>
      </c>
    </row>
    <row r="12" spans="1:23" x14ac:dyDescent="0.2">
      <c r="A12" s="163" t="s">
        <v>475</v>
      </c>
      <c r="B12" s="317" t="s">
        <v>469</v>
      </c>
      <c r="C12" s="143"/>
      <c r="D12" s="143"/>
      <c r="E12" s="143"/>
      <c r="F12" s="143"/>
      <c r="G12" s="143"/>
      <c r="H12" s="143"/>
      <c r="I12" s="126"/>
      <c r="J12" s="144"/>
      <c r="K12" s="142">
        <f t="shared" si="0"/>
        <v>0</v>
      </c>
    </row>
    <row r="13" spans="1:23" x14ac:dyDescent="0.2">
      <c r="A13" s="163" t="s">
        <v>482</v>
      </c>
      <c r="B13" s="317" t="s">
        <v>470</v>
      </c>
      <c r="C13" s="143"/>
      <c r="D13" s="143"/>
      <c r="E13" s="143"/>
      <c r="F13" s="143"/>
      <c r="G13" s="143">
        <v>5</v>
      </c>
      <c r="H13" s="143">
        <v>1</v>
      </c>
      <c r="I13" s="126">
        <v>5</v>
      </c>
      <c r="J13" s="144">
        <v>4</v>
      </c>
      <c r="K13" s="142">
        <f t="shared" si="0"/>
        <v>15</v>
      </c>
    </row>
    <row r="14" spans="1:23" x14ac:dyDescent="0.2">
      <c r="A14" s="163" t="s">
        <v>483</v>
      </c>
      <c r="B14" s="317" t="s">
        <v>471</v>
      </c>
      <c r="C14" s="143"/>
      <c r="D14" s="143"/>
      <c r="E14" s="143"/>
      <c r="F14" s="143"/>
      <c r="G14" s="143"/>
      <c r="H14" s="143"/>
      <c r="I14" s="126"/>
      <c r="J14" s="144"/>
      <c r="K14" s="142">
        <f t="shared" si="0"/>
        <v>0</v>
      </c>
    </row>
    <row r="15" spans="1:23" ht="12.75" customHeight="1" x14ac:dyDescent="0.2">
      <c r="A15" s="163" t="s">
        <v>484</v>
      </c>
      <c r="B15" s="317" t="s">
        <v>472</v>
      </c>
      <c r="C15" s="143"/>
      <c r="D15" s="143"/>
      <c r="E15" s="143"/>
      <c r="F15" s="143"/>
      <c r="G15" s="143"/>
      <c r="H15" s="143"/>
      <c r="I15" s="126"/>
      <c r="J15" s="144"/>
      <c r="K15" s="142">
        <f t="shared" si="0"/>
        <v>0</v>
      </c>
    </row>
    <row r="16" spans="1:23" x14ac:dyDescent="0.2">
      <c r="A16" s="163" t="s">
        <v>474</v>
      </c>
      <c r="B16" s="317" t="s">
        <v>473</v>
      </c>
      <c r="C16" s="143"/>
      <c r="D16" s="143"/>
      <c r="E16" s="143"/>
      <c r="F16" s="143"/>
      <c r="G16" s="143"/>
      <c r="H16" s="143"/>
      <c r="I16" s="126"/>
      <c r="J16" s="144"/>
      <c r="K16" s="142">
        <f t="shared" si="0"/>
        <v>0</v>
      </c>
    </row>
    <row r="17" spans="1:11" x14ac:dyDescent="0.2">
      <c r="A17" s="318" t="s">
        <v>92</v>
      </c>
      <c r="B17" s="319" t="s">
        <v>93</v>
      </c>
      <c r="C17" s="157">
        <f t="shared" ref="C17:K17" si="1">SUM(C6:C16)</f>
        <v>0</v>
      </c>
      <c r="D17" s="157">
        <f t="shared" si="1"/>
        <v>0</v>
      </c>
      <c r="E17" s="157">
        <f t="shared" si="1"/>
        <v>0</v>
      </c>
      <c r="F17" s="157">
        <f t="shared" si="1"/>
        <v>0</v>
      </c>
      <c r="G17" s="157">
        <f t="shared" si="1"/>
        <v>5</v>
      </c>
      <c r="H17" s="157">
        <f t="shared" si="1"/>
        <v>1</v>
      </c>
      <c r="I17" s="157">
        <f t="shared" si="1"/>
        <v>5</v>
      </c>
      <c r="J17" s="157">
        <f t="shared" si="1"/>
        <v>4</v>
      </c>
      <c r="K17" s="142">
        <f t="shared" si="1"/>
        <v>15</v>
      </c>
    </row>
    <row r="18" spans="1:11" s="6" customFormat="1" x14ac:dyDescent="0.2">
      <c r="A18" s="166" t="s">
        <v>552</v>
      </c>
      <c r="B18" s="320"/>
      <c r="C18" s="523"/>
      <c r="D18" s="524"/>
      <c r="E18" s="524"/>
      <c r="F18" s="524"/>
      <c r="G18" s="524"/>
      <c r="H18" s="524"/>
      <c r="I18" s="524"/>
      <c r="J18" s="524"/>
      <c r="K18" s="525"/>
    </row>
    <row r="19" spans="1:11" s="2" customFormat="1" x14ac:dyDescent="0.2">
      <c r="A19" s="315" t="s">
        <v>462</v>
      </c>
      <c r="B19" s="316" t="s">
        <v>461</v>
      </c>
      <c r="C19" s="526"/>
      <c r="D19" s="527"/>
      <c r="E19" s="527"/>
      <c r="F19" s="527"/>
      <c r="G19" s="527"/>
      <c r="H19" s="527"/>
      <c r="I19" s="527"/>
      <c r="J19" s="527"/>
      <c r="K19" s="528"/>
    </row>
    <row r="20" spans="1:11" x14ac:dyDescent="0.2">
      <c r="A20" s="163" t="s">
        <v>476</v>
      </c>
      <c r="B20" s="317" t="s">
        <v>463</v>
      </c>
      <c r="C20" s="143"/>
      <c r="D20" s="143"/>
      <c r="E20" s="143"/>
      <c r="F20" s="143"/>
      <c r="G20" s="143"/>
      <c r="H20" s="143"/>
      <c r="I20" s="126"/>
      <c r="J20" s="144"/>
      <c r="K20" s="142">
        <f t="shared" ref="K20:K30" si="2">SUM(C20:J20)</f>
        <v>0</v>
      </c>
    </row>
    <row r="21" spans="1:11" x14ac:dyDescent="0.2">
      <c r="A21" s="163" t="s">
        <v>477</v>
      </c>
      <c r="B21" s="317" t="s">
        <v>464</v>
      </c>
      <c r="C21" s="143"/>
      <c r="D21" s="143"/>
      <c r="E21" s="143"/>
      <c r="F21" s="143"/>
      <c r="G21" s="143"/>
      <c r="H21" s="143"/>
      <c r="I21" s="126"/>
      <c r="J21" s="144"/>
      <c r="K21" s="142">
        <f t="shared" si="2"/>
        <v>0</v>
      </c>
    </row>
    <row r="22" spans="1:11" x14ac:dyDescent="0.2">
      <c r="A22" s="163" t="s">
        <v>478</v>
      </c>
      <c r="B22" s="317" t="s">
        <v>465</v>
      </c>
      <c r="C22" s="143"/>
      <c r="D22" s="143"/>
      <c r="E22" s="143"/>
      <c r="F22" s="143"/>
      <c r="G22" s="143"/>
      <c r="H22" s="143"/>
      <c r="I22" s="126"/>
      <c r="J22" s="144"/>
      <c r="K22" s="142">
        <f t="shared" si="2"/>
        <v>0</v>
      </c>
    </row>
    <row r="23" spans="1:11" x14ac:dyDescent="0.2">
      <c r="A23" s="163" t="s">
        <v>479</v>
      </c>
      <c r="B23" s="317" t="s">
        <v>466</v>
      </c>
      <c r="C23" s="143"/>
      <c r="D23" s="143"/>
      <c r="E23" s="143"/>
      <c r="F23" s="143"/>
      <c r="G23" s="143"/>
      <c r="H23" s="143"/>
      <c r="I23" s="126"/>
      <c r="J23" s="144"/>
      <c r="K23" s="142">
        <f t="shared" si="2"/>
        <v>0</v>
      </c>
    </row>
    <row r="24" spans="1:11" x14ac:dyDescent="0.2">
      <c r="A24" s="163" t="s">
        <v>480</v>
      </c>
      <c r="B24" s="317" t="s">
        <v>467</v>
      </c>
      <c r="C24" s="143">
        <v>4</v>
      </c>
      <c r="D24" s="143">
        <v>1</v>
      </c>
      <c r="E24" s="143"/>
      <c r="F24" s="143"/>
      <c r="G24" s="143">
        <v>4</v>
      </c>
      <c r="H24" s="143">
        <v>2</v>
      </c>
      <c r="I24" s="126">
        <v>5</v>
      </c>
      <c r="J24" s="144">
        <v>5</v>
      </c>
      <c r="K24" s="142">
        <f t="shared" si="2"/>
        <v>21</v>
      </c>
    </row>
    <row r="25" spans="1:11" x14ac:dyDescent="0.2">
      <c r="A25" s="163" t="s">
        <v>481</v>
      </c>
      <c r="B25" s="317" t="s">
        <v>468</v>
      </c>
      <c r="C25" s="143"/>
      <c r="D25" s="143"/>
      <c r="E25" s="143"/>
      <c r="F25" s="143"/>
      <c r="G25" s="143"/>
      <c r="H25" s="143"/>
      <c r="I25" s="126"/>
      <c r="J25" s="144"/>
      <c r="K25" s="142">
        <f t="shared" si="2"/>
        <v>0</v>
      </c>
    </row>
    <row r="26" spans="1:11" x14ac:dyDescent="0.2">
      <c r="A26" s="163" t="s">
        <v>475</v>
      </c>
      <c r="B26" s="317" t="s">
        <v>469</v>
      </c>
      <c r="C26" s="143"/>
      <c r="D26" s="143"/>
      <c r="E26" s="143"/>
      <c r="F26" s="143"/>
      <c r="G26" s="143"/>
      <c r="H26" s="143"/>
      <c r="I26" s="126"/>
      <c r="J26" s="144"/>
      <c r="K26" s="142">
        <f t="shared" si="2"/>
        <v>0</v>
      </c>
    </row>
    <row r="27" spans="1:11" x14ac:dyDescent="0.2">
      <c r="A27" s="163" t="s">
        <v>482</v>
      </c>
      <c r="B27" s="317" t="s">
        <v>470</v>
      </c>
      <c r="C27" s="143"/>
      <c r="D27" s="143"/>
      <c r="E27" s="143"/>
      <c r="F27" s="143"/>
      <c r="G27" s="143"/>
      <c r="H27" s="143"/>
      <c r="I27" s="126"/>
      <c r="J27" s="144"/>
      <c r="K27" s="142">
        <f t="shared" si="2"/>
        <v>0</v>
      </c>
    </row>
    <row r="28" spans="1:11" x14ac:dyDescent="0.2">
      <c r="A28" s="163" t="s">
        <v>483</v>
      </c>
      <c r="B28" s="317" t="s">
        <v>471</v>
      </c>
      <c r="C28" s="143"/>
      <c r="D28" s="143"/>
      <c r="E28" s="143"/>
      <c r="F28" s="143"/>
      <c r="G28" s="143"/>
      <c r="H28" s="143"/>
      <c r="I28" s="126"/>
      <c r="J28" s="144"/>
      <c r="K28" s="142">
        <f t="shared" si="2"/>
        <v>0</v>
      </c>
    </row>
    <row r="29" spans="1:11" ht="12.75" customHeight="1" x14ac:dyDescent="0.2">
      <c r="A29" s="163" t="s">
        <v>484</v>
      </c>
      <c r="B29" s="317" t="s">
        <v>472</v>
      </c>
      <c r="C29" s="145"/>
      <c r="D29" s="145"/>
      <c r="E29" s="145"/>
      <c r="F29" s="145"/>
      <c r="G29" s="145"/>
      <c r="H29" s="145"/>
      <c r="I29" s="146"/>
      <c r="J29" s="147"/>
      <c r="K29" s="148">
        <f t="shared" si="2"/>
        <v>0</v>
      </c>
    </row>
    <row r="30" spans="1:11" x14ac:dyDescent="0.2">
      <c r="A30" s="163" t="s">
        <v>474</v>
      </c>
      <c r="B30" s="317" t="s">
        <v>473</v>
      </c>
      <c r="C30" s="145"/>
      <c r="D30" s="145"/>
      <c r="E30" s="145"/>
      <c r="F30" s="145"/>
      <c r="G30" s="145"/>
      <c r="H30" s="145"/>
      <c r="I30" s="146"/>
      <c r="J30" s="147"/>
      <c r="K30" s="148">
        <f t="shared" si="2"/>
        <v>0</v>
      </c>
    </row>
    <row r="31" spans="1:11" x14ac:dyDescent="0.2">
      <c r="A31" s="321" t="s">
        <v>92</v>
      </c>
      <c r="B31" s="322" t="s">
        <v>93</v>
      </c>
      <c r="C31" s="157">
        <f t="shared" ref="C31:K31" si="3">SUM(C20:C30)</f>
        <v>4</v>
      </c>
      <c r="D31" s="157">
        <f t="shared" si="3"/>
        <v>1</v>
      </c>
      <c r="E31" s="157">
        <f t="shared" si="3"/>
        <v>0</v>
      </c>
      <c r="F31" s="157">
        <f t="shared" si="3"/>
        <v>0</v>
      </c>
      <c r="G31" s="157">
        <f t="shared" si="3"/>
        <v>4</v>
      </c>
      <c r="H31" s="157">
        <f t="shared" si="3"/>
        <v>2</v>
      </c>
      <c r="I31" s="157">
        <f t="shared" si="3"/>
        <v>5</v>
      </c>
      <c r="J31" s="157">
        <f t="shared" si="3"/>
        <v>5</v>
      </c>
      <c r="K31" s="148">
        <f t="shared" si="3"/>
        <v>21</v>
      </c>
    </row>
    <row r="32" spans="1:11" x14ac:dyDescent="0.2">
      <c r="A32" s="166" t="s">
        <v>553</v>
      </c>
      <c r="B32" s="320"/>
      <c r="C32" s="523"/>
      <c r="D32" s="524"/>
      <c r="E32" s="524"/>
      <c r="F32" s="524"/>
      <c r="G32" s="524"/>
      <c r="H32" s="524"/>
      <c r="I32" s="524"/>
      <c r="J32" s="524"/>
      <c r="K32" s="525"/>
    </row>
    <row r="33" spans="1:11" x14ac:dyDescent="0.2">
      <c r="A33" s="315" t="s">
        <v>462</v>
      </c>
      <c r="B33" s="316" t="s">
        <v>461</v>
      </c>
      <c r="C33" s="526"/>
      <c r="D33" s="527"/>
      <c r="E33" s="527"/>
      <c r="F33" s="527"/>
      <c r="G33" s="527"/>
      <c r="H33" s="527"/>
      <c r="I33" s="527"/>
      <c r="J33" s="527"/>
      <c r="K33" s="528"/>
    </row>
    <row r="34" spans="1:11" x14ac:dyDescent="0.2">
      <c r="A34" s="163" t="s">
        <v>476</v>
      </c>
      <c r="B34" s="317" t="s">
        <v>463</v>
      </c>
      <c r="C34" s="143"/>
      <c r="D34" s="143"/>
      <c r="E34" s="143"/>
      <c r="F34" s="143"/>
      <c r="G34" s="143"/>
      <c r="H34" s="143"/>
      <c r="I34" s="126"/>
      <c r="J34" s="144"/>
      <c r="K34" s="142">
        <f t="shared" ref="K34:K44" si="4">SUM(C34:J34)</f>
        <v>0</v>
      </c>
    </row>
    <row r="35" spans="1:11" x14ac:dyDescent="0.2">
      <c r="A35" s="163" t="s">
        <v>477</v>
      </c>
      <c r="B35" s="317" t="s">
        <v>464</v>
      </c>
      <c r="C35" s="143"/>
      <c r="D35" s="143"/>
      <c r="E35" s="143"/>
      <c r="F35" s="143"/>
      <c r="G35" s="143"/>
      <c r="H35" s="143"/>
      <c r="I35" s="126"/>
      <c r="J35" s="144"/>
      <c r="K35" s="142">
        <f t="shared" si="4"/>
        <v>0</v>
      </c>
    </row>
    <row r="36" spans="1:11" x14ac:dyDescent="0.2">
      <c r="A36" s="163" t="s">
        <v>478</v>
      </c>
      <c r="B36" s="317" t="s">
        <v>465</v>
      </c>
      <c r="C36" s="145"/>
      <c r="D36" s="145"/>
      <c r="E36" s="145"/>
      <c r="F36" s="145"/>
      <c r="G36" s="145"/>
      <c r="H36" s="145"/>
      <c r="I36" s="146">
        <v>1</v>
      </c>
      <c r="J36" s="147">
        <v>1</v>
      </c>
      <c r="K36" s="142">
        <f t="shared" si="4"/>
        <v>2</v>
      </c>
    </row>
    <row r="37" spans="1:11" x14ac:dyDescent="0.2">
      <c r="A37" s="163" t="s">
        <v>479</v>
      </c>
      <c r="B37" s="317" t="s">
        <v>466</v>
      </c>
      <c r="C37" s="143"/>
      <c r="D37" s="143"/>
      <c r="E37" s="143"/>
      <c r="F37" s="143"/>
      <c r="G37" s="143">
        <v>1</v>
      </c>
      <c r="H37" s="143">
        <v>1</v>
      </c>
      <c r="I37" s="126"/>
      <c r="J37" s="144"/>
      <c r="K37" s="142">
        <f t="shared" si="4"/>
        <v>2</v>
      </c>
    </row>
    <row r="38" spans="1:11" x14ac:dyDescent="0.2">
      <c r="A38" s="163" t="s">
        <v>480</v>
      </c>
      <c r="B38" s="317" t="s">
        <v>467</v>
      </c>
      <c r="C38" s="143"/>
      <c r="D38" s="143"/>
      <c r="E38" s="143"/>
      <c r="F38" s="143"/>
      <c r="G38" s="143"/>
      <c r="H38" s="143"/>
      <c r="I38" s="126"/>
      <c r="J38" s="144"/>
      <c r="K38" s="142">
        <f t="shared" si="4"/>
        <v>0</v>
      </c>
    </row>
    <row r="39" spans="1:11" x14ac:dyDescent="0.2">
      <c r="A39" s="163" t="s">
        <v>481</v>
      </c>
      <c r="B39" s="317" t="s">
        <v>468</v>
      </c>
      <c r="C39" s="143"/>
      <c r="D39" s="143"/>
      <c r="E39" s="143"/>
      <c r="F39" s="143"/>
      <c r="G39" s="143"/>
      <c r="H39" s="143"/>
      <c r="I39" s="126"/>
      <c r="J39" s="144"/>
      <c r="K39" s="142">
        <f t="shared" si="4"/>
        <v>0</v>
      </c>
    </row>
    <row r="40" spans="1:11" x14ac:dyDescent="0.2">
      <c r="A40" s="163" t="s">
        <v>475</v>
      </c>
      <c r="B40" s="317" t="s">
        <v>469</v>
      </c>
      <c r="C40" s="143"/>
      <c r="D40" s="143"/>
      <c r="E40" s="143"/>
      <c r="F40" s="143"/>
      <c r="G40" s="143"/>
      <c r="H40" s="143"/>
      <c r="I40" s="126"/>
      <c r="J40" s="144"/>
      <c r="K40" s="142">
        <f t="shared" si="4"/>
        <v>0</v>
      </c>
    </row>
    <row r="41" spans="1:11" x14ac:dyDescent="0.2">
      <c r="A41" s="163" t="s">
        <v>482</v>
      </c>
      <c r="B41" s="317" t="s">
        <v>470</v>
      </c>
      <c r="C41" s="143"/>
      <c r="D41" s="143"/>
      <c r="E41" s="143"/>
      <c r="F41" s="143"/>
      <c r="G41" s="143"/>
      <c r="H41" s="143"/>
      <c r="I41" s="126"/>
      <c r="J41" s="144"/>
      <c r="K41" s="142">
        <f t="shared" si="4"/>
        <v>0</v>
      </c>
    </row>
    <row r="42" spans="1:11" x14ac:dyDescent="0.2">
      <c r="A42" s="163" t="s">
        <v>483</v>
      </c>
      <c r="B42" s="317" t="s">
        <v>471</v>
      </c>
      <c r="C42" s="143"/>
      <c r="D42" s="143"/>
      <c r="E42" s="143"/>
      <c r="F42" s="143"/>
      <c r="G42" s="143"/>
      <c r="H42" s="143"/>
      <c r="I42" s="126"/>
      <c r="J42" s="144"/>
      <c r="K42" s="142">
        <f t="shared" si="4"/>
        <v>0</v>
      </c>
    </row>
    <row r="43" spans="1:11" ht="12.75" customHeight="1" x14ac:dyDescent="0.2">
      <c r="A43" s="163" t="s">
        <v>484</v>
      </c>
      <c r="B43" s="317" t="s">
        <v>472</v>
      </c>
      <c r="C43" s="145"/>
      <c r="D43" s="145"/>
      <c r="E43" s="145"/>
      <c r="F43" s="145"/>
      <c r="G43" s="145"/>
      <c r="H43" s="145"/>
      <c r="I43" s="146"/>
      <c r="J43" s="147"/>
      <c r="K43" s="148">
        <f t="shared" si="4"/>
        <v>0</v>
      </c>
    </row>
    <row r="44" spans="1:11" x14ac:dyDescent="0.2">
      <c r="A44" s="163" t="s">
        <v>474</v>
      </c>
      <c r="B44" s="317" t="s">
        <v>473</v>
      </c>
      <c r="C44" s="145"/>
      <c r="D44" s="145"/>
      <c r="E44" s="145"/>
      <c r="F44" s="145"/>
      <c r="G44" s="145"/>
      <c r="H44" s="145"/>
      <c r="I44" s="146"/>
      <c r="J44" s="147"/>
      <c r="K44" s="148">
        <f t="shared" si="4"/>
        <v>0</v>
      </c>
    </row>
    <row r="45" spans="1:11" x14ac:dyDescent="0.2">
      <c r="A45" s="321" t="s">
        <v>92</v>
      </c>
      <c r="B45" s="322" t="s">
        <v>93</v>
      </c>
      <c r="C45" s="157">
        <f t="shared" ref="C45:K45" si="5">SUM(C34:C44)</f>
        <v>0</v>
      </c>
      <c r="D45" s="157">
        <f t="shared" si="5"/>
        <v>0</v>
      </c>
      <c r="E45" s="157">
        <f t="shared" si="5"/>
        <v>0</v>
      </c>
      <c r="F45" s="157">
        <f t="shared" si="5"/>
        <v>0</v>
      </c>
      <c r="G45" s="157">
        <f t="shared" si="5"/>
        <v>1</v>
      </c>
      <c r="H45" s="157">
        <f t="shared" si="5"/>
        <v>1</v>
      </c>
      <c r="I45" s="157">
        <f t="shared" si="5"/>
        <v>1</v>
      </c>
      <c r="J45" s="157">
        <f t="shared" si="5"/>
        <v>1</v>
      </c>
      <c r="K45" s="148">
        <f t="shared" si="5"/>
        <v>4</v>
      </c>
    </row>
    <row r="46" spans="1:11" x14ac:dyDescent="0.2">
      <c r="A46" s="166" t="s">
        <v>554</v>
      </c>
      <c r="B46" s="320"/>
      <c r="C46" s="523"/>
      <c r="D46" s="524"/>
      <c r="E46" s="524"/>
      <c r="F46" s="524"/>
      <c r="G46" s="524"/>
      <c r="H46" s="524"/>
      <c r="I46" s="524"/>
      <c r="J46" s="524"/>
      <c r="K46" s="525"/>
    </row>
    <row r="47" spans="1:11" x14ac:dyDescent="0.2">
      <c r="A47" s="315" t="s">
        <v>462</v>
      </c>
      <c r="B47" s="316" t="s">
        <v>461</v>
      </c>
      <c r="C47" s="526"/>
      <c r="D47" s="527"/>
      <c r="E47" s="527"/>
      <c r="F47" s="527"/>
      <c r="G47" s="527"/>
      <c r="H47" s="527"/>
      <c r="I47" s="527"/>
      <c r="J47" s="527"/>
      <c r="K47" s="528"/>
    </row>
    <row r="48" spans="1:11" x14ac:dyDescent="0.2">
      <c r="A48" s="163" t="s">
        <v>476</v>
      </c>
      <c r="B48" s="317" t="s">
        <v>463</v>
      </c>
      <c r="C48" s="143"/>
      <c r="D48" s="143"/>
      <c r="E48" s="143"/>
      <c r="F48" s="143"/>
      <c r="G48" s="143"/>
      <c r="H48" s="143"/>
      <c r="I48" s="126"/>
      <c r="J48" s="144"/>
      <c r="K48" s="142">
        <f t="shared" ref="K48:K58" si="6">SUM(C48:J48)</f>
        <v>0</v>
      </c>
    </row>
    <row r="49" spans="1:11" x14ac:dyDescent="0.2">
      <c r="A49" s="163" t="s">
        <v>477</v>
      </c>
      <c r="B49" s="317" t="s">
        <v>464</v>
      </c>
      <c r="C49" s="143"/>
      <c r="D49" s="143"/>
      <c r="E49" s="143"/>
      <c r="F49" s="143"/>
      <c r="G49" s="143"/>
      <c r="H49" s="143"/>
      <c r="I49" s="126"/>
      <c r="J49" s="144"/>
      <c r="K49" s="142">
        <f t="shared" si="6"/>
        <v>0</v>
      </c>
    </row>
    <row r="50" spans="1:11" x14ac:dyDescent="0.2">
      <c r="A50" s="163" t="s">
        <v>478</v>
      </c>
      <c r="B50" s="317" t="s">
        <v>465</v>
      </c>
      <c r="C50" s="143"/>
      <c r="D50" s="143"/>
      <c r="E50" s="143"/>
      <c r="F50" s="143"/>
      <c r="G50" s="143"/>
      <c r="H50" s="143"/>
      <c r="I50" s="126"/>
      <c r="J50" s="144"/>
      <c r="K50" s="142">
        <f t="shared" si="6"/>
        <v>0</v>
      </c>
    </row>
    <row r="51" spans="1:11" x14ac:dyDescent="0.2">
      <c r="A51" s="163" t="s">
        <v>479</v>
      </c>
      <c r="B51" s="317" t="s">
        <v>466</v>
      </c>
      <c r="C51" s="143"/>
      <c r="D51" s="143"/>
      <c r="E51" s="143"/>
      <c r="F51" s="143"/>
      <c r="G51" s="143"/>
      <c r="H51" s="143"/>
      <c r="I51" s="126"/>
      <c r="J51" s="144"/>
      <c r="K51" s="142">
        <f t="shared" si="6"/>
        <v>0</v>
      </c>
    </row>
    <row r="52" spans="1:11" x14ac:dyDescent="0.2">
      <c r="A52" s="163" t="s">
        <v>480</v>
      </c>
      <c r="B52" s="317" t="s">
        <v>467</v>
      </c>
      <c r="C52" s="143"/>
      <c r="D52" s="143"/>
      <c r="E52" s="143"/>
      <c r="F52" s="143"/>
      <c r="G52" s="143"/>
      <c r="H52" s="143"/>
      <c r="I52" s="126"/>
      <c r="J52" s="144"/>
      <c r="K52" s="142">
        <f t="shared" si="6"/>
        <v>0</v>
      </c>
    </row>
    <row r="53" spans="1:11" x14ac:dyDescent="0.2">
      <c r="A53" s="163" t="s">
        <v>481</v>
      </c>
      <c r="B53" s="317" t="s">
        <v>468</v>
      </c>
      <c r="C53" s="143"/>
      <c r="D53" s="143"/>
      <c r="E53" s="143"/>
      <c r="F53" s="143"/>
      <c r="G53" s="143"/>
      <c r="H53" s="143"/>
      <c r="I53" s="126"/>
      <c r="J53" s="144"/>
      <c r="K53" s="142">
        <f t="shared" si="6"/>
        <v>0</v>
      </c>
    </row>
    <row r="54" spans="1:11" x14ac:dyDescent="0.2">
      <c r="A54" s="163" t="s">
        <v>475</v>
      </c>
      <c r="B54" s="317" t="s">
        <v>469</v>
      </c>
      <c r="C54" s="143">
        <v>3</v>
      </c>
      <c r="D54" s="143"/>
      <c r="E54" s="143"/>
      <c r="F54" s="143"/>
      <c r="G54" s="143">
        <v>3</v>
      </c>
      <c r="H54" s="143"/>
      <c r="I54" s="126">
        <v>3</v>
      </c>
      <c r="J54" s="144">
        <v>3</v>
      </c>
      <c r="K54" s="142">
        <f t="shared" si="6"/>
        <v>12</v>
      </c>
    </row>
    <row r="55" spans="1:11" x14ac:dyDescent="0.2">
      <c r="A55" s="163" t="s">
        <v>482</v>
      </c>
      <c r="B55" s="317" t="s">
        <v>470</v>
      </c>
      <c r="C55" s="143"/>
      <c r="D55" s="143"/>
      <c r="E55" s="143"/>
      <c r="F55" s="143"/>
      <c r="G55" s="143"/>
      <c r="H55" s="143"/>
      <c r="I55" s="126"/>
      <c r="J55" s="144"/>
      <c r="K55" s="142">
        <f t="shared" si="6"/>
        <v>0</v>
      </c>
    </row>
    <row r="56" spans="1:11" x14ac:dyDescent="0.2">
      <c r="A56" s="163" t="s">
        <v>483</v>
      </c>
      <c r="B56" s="317" t="s">
        <v>471</v>
      </c>
      <c r="C56" s="143"/>
      <c r="D56" s="143"/>
      <c r="E56" s="143"/>
      <c r="F56" s="143"/>
      <c r="G56" s="143"/>
      <c r="H56" s="143"/>
      <c r="I56" s="126"/>
      <c r="J56" s="144"/>
      <c r="K56" s="142">
        <f t="shared" si="6"/>
        <v>0</v>
      </c>
    </row>
    <row r="57" spans="1:11" x14ac:dyDescent="0.2">
      <c r="A57" s="163" t="s">
        <v>484</v>
      </c>
      <c r="B57" s="317" t="s">
        <v>472</v>
      </c>
      <c r="C57" s="145"/>
      <c r="D57" s="145"/>
      <c r="E57" s="145"/>
      <c r="F57" s="145"/>
      <c r="G57" s="145"/>
      <c r="H57" s="145"/>
      <c r="I57" s="146"/>
      <c r="J57" s="147"/>
      <c r="K57" s="148">
        <f t="shared" si="6"/>
        <v>0</v>
      </c>
    </row>
    <row r="58" spans="1:11" x14ac:dyDescent="0.2">
      <c r="A58" s="163" t="s">
        <v>474</v>
      </c>
      <c r="B58" s="317" t="s">
        <v>473</v>
      </c>
      <c r="C58" s="145"/>
      <c r="D58" s="145"/>
      <c r="E58" s="145"/>
      <c r="F58" s="145"/>
      <c r="G58" s="145"/>
      <c r="H58" s="145"/>
      <c r="I58" s="146"/>
      <c r="J58" s="147"/>
      <c r="K58" s="148">
        <f t="shared" si="6"/>
        <v>0</v>
      </c>
    </row>
    <row r="59" spans="1:11" x14ac:dyDescent="0.2">
      <c r="A59" s="321" t="s">
        <v>92</v>
      </c>
      <c r="B59" s="322" t="s">
        <v>93</v>
      </c>
      <c r="C59" s="157">
        <f t="shared" ref="C59:K59" si="7">SUM(C48:C58)</f>
        <v>3</v>
      </c>
      <c r="D59" s="157">
        <f t="shared" si="7"/>
        <v>0</v>
      </c>
      <c r="E59" s="157">
        <f t="shared" si="7"/>
        <v>0</v>
      </c>
      <c r="F59" s="157">
        <f t="shared" si="7"/>
        <v>0</v>
      </c>
      <c r="G59" s="157">
        <f t="shared" si="7"/>
        <v>3</v>
      </c>
      <c r="H59" s="157">
        <f t="shared" si="7"/>
        <v>0</v>
      </c>
      <c r="I59" s="157">
        <f t="shared" si="7"/>
        <v>3</v>
      </c>
      <c r="J59" s="157">
        <f t="shared" si="7"/>
        <v>3</v>
      </c>
      <c r="K59" s="148">
        <f t="shared" si="7"/>
        <v>12</v>
      </c>
    </row>
    <row r="60" spans="1:11" x14ac:dyDescent="0.2">
      <c r="A60" s="166" t="s">
        <v>555</v>
      </c>
      <c r="B60" s="320"/>
      <c r="C60" s="523"/>
      <c r="D60" s="524"/>
      <c r="E60" s="524"/>
      <c r="F60" s="524"/>
      <c r="G60" s="524"/>
      <c r="H60" s="524"/>
      <c r="I60" s="524"/>
      <c r="J60" s="524"/>
      <c r="K60" s="525"/>
    </row>
    <row r="61" spans="1:11" x14ac:dyDescent="0.2">
      <c r="A61" s="315" t="s">
        <v>462</v>
      </c>
      <c r="B61" s="316" t="s">
        <v>461</v>
      </c>
      <c r="C61" s="526"/>
      <c r="D61" s="527"/>
      <c r="E61" s="527"/>
      <c r="F61" s="527"/>
      <c r="G61" s="527"/>
      <c r="H61" s="527"/>
      <c r="I61" s="527"/>
      <c r="J61" s="527"/>
      <c r="K61" s="528"/>
    </row>
    <row r="62" spans="1:11" x14ac:dyDescent="0.2">
      <c r="A62" s="163" t="s">
        <v>476</v>
      </c>
      <c r="B62" s="317" t="s">
        <v>463</v>
      </c>
      <c r="C62" s="143"/>
      <c r="D62" s="143"/>
      <c r="E62" s="143"/>
      <c r="F62" s="143"/>
      <c r="G62" s="143"/>
      <c r="H62" s="143"/>
      <c r="I62" s="126"/>
      <c r="J62" s="144"/>
      <c r="K62" s="142">
        <f t="shared" ref="K62:K72" si="8">SUM(C62:J62)</f>
        <v>0</v>
      </c>
    </row>
    <row r="63" spans="1:11" x14ac:dyDescent="0.2">
      <c r="A63" s="163" t="s">
        <v>477</v>
      </c>
      <c r="B63" s="317" t="s">
        <v>464</v>
      </c>
      <c r="C63" s="143"/>
      <c r="D63" s="143"/>
      <c r="E63" s="143"/>
      <c r="F63" s="143"/>
      <c r="G63" s="143"/>
      <c r="H63" s="143"/>
      <c r="I63" s="126"/>
      <c r="J63" s="144"/>
      <c r="K63" s="142">
        <f t="shared" si="8"/>
        <v>0</v>
      </c>
    </row>
    <row r="64" spans="1:11" x14ac:dyDescent="0.2">
      <c r="A64" s="163" t="s">
        <v>478</v>
      </c>
      <c r="B64" s="317" t="s">
        <v>465</v>
      </c>
      <c r="C64" s="143">
        <v>1</v>
      </c>
      <c r="D64" s="143"/>
      <c r="E64" s="143"/>
      <c r="F64" s="143"/>
      <c r="G64" s="143"/>
      <c r="H64" s="143"/>
      <c r="I64" s="126"/>
      <c r="J64" s="144"/>
      <c r="K64" s="142">
        <f t="shared" si="8"/>
        <v>1</v>
      </c>
    </row>
    <row r="65" spans="1:11" x14ac:dyDescent="0.2">
      <c r="A65" s="163" t="s">
        <v>479</v>
      </c>
      <c r="B65" s="317" t="s">
        <v>466</v>
      </c>
      <c r="C65" s="143"/>
      <c r="D65" s="143"/>
      <c r="E65" s="143"/>
      <c r="F65" s="143"/>
      <c r="G65" s="143"/>
      <c r="H65" s="143"/>
      <c r="I65" s="126"/>
      <c r="J65" s="144"/>
      <c r="K65" s="142">
        <f t="shared" si="8"/>
        <v>0</v>
      </c>
    </row>
    <row r="66" spans="1:11" x14ac:dyDescent="0.2">
      <c r="A66" s="163" t="s">
        <v>480</v>
      </c>
      <c r="B66" s="317" t="s">
        <v>467</v>
      </c>
      <c r="C66" s="143"/>
      <c r="D66" s="143"/>
      <c r="E66" s="143"/>
      <c r="F66" s="143"/>
      <c r="G66" s="143"/>
      <c r="H66" s="143"/>
      <c r="I66" s="126"/>
      <c r="J66" s="144"/>
      <c r="K66" s="142">
        <f t="shared" si="8"/>
        <v>0</v>
      </c>
    </row>
    <row r="67" spans="1:11" x14ac:dyDescent="0.2">
      <c r="A67" s="163" t="s">
        <v>481</v>
      </c>
      <c r="B67" s="317" t="s">
        <v>468</v>
      </c>
      <c r="C67" s="143"/>
      <c r="D67" s="143"/>
      <c r="E67" s="143"/>
      <c r="F67" s="143"/>
      <c r="G67" s="143"/>
      <c r="H67" s="143"/>
      <c r="I67" s="126"/>
      <c r="J67" s="144"/>
      <c r="K67" s="142">
        <f t="shared" si="8"/>
        <v>0</v>
      </c>
    </row>
    <row r="68" spans="1:11" x14ac:dyDescent="0.2">
      <c r="A68" s="163" t="s">
        <v>475</v>
      </c>
      <c r="B68" s="317" t="s">
        <v>469</v>
      </c>
      <c r="C68" s="143"/>
      <c r="D68" s="143"/>
      <c r="E68" s="143"/>
      <c r="F68" s="143"/>
      <c r="G68" s="143"/>
      <c r="H68" s="143"/>
      <c r="I68" s="126"/>
      <c r="J68" s="144"/>
      <c r="K68" s="142">
        <f t="shared" si="8"/>
        <v>0</v>
      </c>
    </row>
    <row r="69" spans="1:11" x14ac:dyDescent="0.2">
      <c r="A69" s="163" t="s">
        <v>482</v>
      </c>
      <c r="B69" s="317" t="s">
        <v>470</v>
      </c>
      <c r="C69" s="143"/>
      <c r="D69" s="143"/>
      <c r="E69" s="143"/>
      <c r="F69" s="143"/>
      <c r="G69" s="143"/>
      <c r="H69" s="143"/>
      <c r="I69" s="126"/>
      <c r="J69" s="144"/>
      <c r="K69" s="142">
        <f t="shared" si="8"/>
        <v>0</v>
      </c>
    </row>
    <row r="70" spans="1:11" x14ac:dyDescent="0.2">
      <c r="A70" s="163" t="s">
        <v>483</v>
      </c>
      <c r="B70" s="317" t="s">
        <v>471</v>
      </c>
      <c r="C70" s="143"/>
      <c r="D70" s="143"/>
      <c r="E70" s="143"/>
      <c r="F70" s="143"/>
      <c r="G70" s="143"/>
      <c r="H70" s="143"/>
      <c r="I70" s="126"/>
      <c r="J70" s="144"/>
      <c r="K70" s="142">
        <f t="shared" si="8"/>
        <v>0</v>
      </c>
    </row>
    <row r="71" spans="1:11" ht="12.75" customHeight="1" x14ac:dyDescent="0.2">
      <c r="A71" s="163" t="s">
        <v>484</v>
      </c>
      <c r="B71" s="317" t="s">
        <v>472</v>
      </c>
      <c r="C71" s="143"/>
      <c r="D71" s="143"/>
      <c r="E71" s="145"/>
      <c r="F71" s="145"/>
      <c r="G71" s="145"/>
      <c r="H71" s="145"/>
      <c r="I71" s="146"/>
      <c r="J71" s="147"/>
      <c r="K71" s="148">
        <f t="shared" si="8"/>
        <v>0</v>
      </c>
    </row>
    <row r="72" spans="1:11" x14ac:dyDescent="0.2">
      <c r="A72" s="163" t="s">
        <v>474</v>
      </c>
      <c r="B72" s="317" t="s">
        <v>473</v>
      </c>
      <c r="C72" s="145"/>
      <c r="D72" s="145"/>
      <c r="E72" s="145"/>
      <c r="F72" s="145"/>
      <c r="G72" s="145"/>
      <c r="H72" s="145"/>
      <c r="I72" s="146"/>
      <c r="J72" s="147"/>
      <c r="K72" s="148">
        <f t="shared" si="8"/>
        <v>0</v>
      </c>
    </row>
    <row r="73" spans="1:11" x14ac:dyDescent="0.2">
      <c r="A73" s="321" t="s">
        <v>92</v>
      </c>
      <c r="B73" s="322" t="s">
        <v>93</v>
      </c>
      <c r="C73" s="157">
        <f t="shared" ref="C73:K73" si="9">SUM(C62:C72)</f>
        <v>1</v>
      </c>
      <c r="D73" s="157">
        <f t="shared" si="9"/>
        <v>0</v>
      </c>
      <c r="E73" s="157">
        <f t="shared" si="9"/>
        <v>0</v>
      </c>
      <c r="F73" s="157">
        <f t="shared" si="9"/>
        <v>0</v>
      </c>
      <c r="G73" s="157">
        <f t="shared" si="9"/>
        <v>0</v>
      </c>
      <c r="H73" s="157">
        <f t="shared" si="9"/>
        <v>0</v>
      </c>
      <c r="I73" s="157">
        <f t="shared" si="9"/>
        <v>0</v>
      </c>
      <c r="J73" s="157">
        <f t="shared" si="9"/>
        <v>0</v>
      </c>
      <c r="K73" s="148">
        <f t="shared" si="9"/>
        <v>1</v>
      </c>
    </row>
    <row r="74" spans="1:11" x14ac:dyDescent="0.2">
      <c r="A74" s="166" t="s">
        <v>600</v>
      </c>
      <c r="B74" s="320"/>
      <c r="C74" s="523"/>
      <c r="D74" s="524"/>
      <c r="E74" s="524"/>
      <c r="F74" s="524"/>
      <c r="G74" s="524"/>
      <c r="H74" s="524"/>
      <c r="I74" s="524"/>
      <c r="J74" s="524"/>
      <c r="K74" s="525"/>
    </row>
    <row r="75" spans="1:11" x14ac:dyDescent="0.2">
      <c r="A75" s="315" t="s">
        <v>462</v>
      </c>
      <c r="B75" s="316" t="s">
        <v>461</v>
      </c>
      <c r="C75" s="526"/>
      <c r="D75" s="527"/>
      <c r="E75" s="527"/>
      <c r="F75" s="527"/>
      <c r="G75" s="527"/>
      <c r="H75" s="527"/>
      <c r="I75" s="527"/>
      <c r="J75" s="527"/>
      <c r="K75" s="528"/>
    </row>
    <row r="76" spans="1:11" x14ac:dyDescent="0.2">
      <c r="A76" s="163" t="s">
        <v>476</v>
      </c>
      <c r="B76" s="317" t="s">
        <v>463</v>
      </c>
      <c r="C76" s="143"/>
      <c r="D76" s="143"/>
      <c r="E76" s="143"/>
      <c r="F76" s="143"/>
      <c r="G76" s="143"/>
      <c r="H76" s="143"/>
      <c r="I76" s="126"/>
      <c r="J76" s="144"/>
      <c r="K76" s="142">
        <f t="shared" ref="K76:K86" si="10">SUM(C76:J76)</f>
        <v>0</v>
      </c>
    </row>
    <row r="77" spans="1:11" x14ac:dyDescent="0.2">
      <c r="A77" s="163" t="s">
        <v>477</v>
      </c>
      <c r="B77" s="317" t="s">
        <v>464</v>
      </c>
      <c r="C77" s="143"/>
      <c r="D77" s="143"/>
      <c r="E77" s="143"/>
      <c r="F77" s="143"/>
      <c r="G77" s="143"/>
      <c r="H77" s="143"/>
      <c r="I77" s="126"/>
      <c r="J77" s="144"/>
      <c r="K77" s="142">
        <f t="shared" si="10"/>
        <v>0</v>
      </c>
    </row>
    <row r="78" spans="1:11" x14ac:dyDescent="0.2">
      <c r="A78" s="163" t="s">
        <v>478</v>
      </c>
      <c r="B78" s="317" t="s">
        <v>465</v>
      </c>
      <c r="C78" s="143"/>
      <c r="D78" s="143"/>
      <c r="E78" s="143"/>
      <c r="F78" s="143"/>
      <c r="G78" s="143"/>
      <c r="H78" s="143"/>
      <c r="I78" s="126"/>
      <c r="J78" s="144"/>
      <c r="K78" s="142">
        <f t="shared" si="10"/>
        <v>0</v>
      </c>
    </row>
    <row r="79" spans="1:11" x14ac:dyDescent="0.2">
      <c r="A79" s="163" t="s">
        <v>479</v>
      </c>
      <c r="B79" s="317" t="s">
        <v>466</v>
      </c>
      <c r="C79" s="143"/>
      <c r="D79" s="143"/>
      <c r="E79" s="143"/>
      <c r="F79" s="143"/>
      <c r="G79" s="143"/>
      <c r="H79" s="143"/>
      <c r="I79" s="126"/>
      <c r="J79" s="144"/>
      <c r="K79" s="142">
        <f t="shared" si="10"/>
        <v>0</v>
      </c>
    </row>
    <row r="80" spans="1:11" x14ac:dyDescent="0.2">
      <c r="A80" s="163" t="s">
        <v>480</v>
      </c>
      <c r="B80" s="317" t="s">
        <v>467</v>
      </c>
      <c r="C80" s="143"/>
      <c r="D80" s="143"/>
      <c r="E80" s="143"/>
      <c r="F80" s="143"/>
      <c r="G80" s="143"/>
      <c r="H80" s="143"/>
      <c r="I80" s="126"/>
      <c r="J80" s="144"/>
      <c r="K80" s="142">
        <f t="shared" si="10"/>
        <v>0</v>
      </c>
    </row>
    <row r="81" spans="1:11" x14ac:dyDescent="0.2">
      <c r="A81" s="163" t="s">
        <v>481</v>
      </c>
      <c r="B81" s="317" t="s">
        <v>468</v>
      </c>
      <c r="C81" s="143"/>
      <c r="D81" s="143"/>
      <c r="E81" s="143"/>
      <c r="F81" s="143"/>
      <c r="G81" s="143"/>
      <c r="H81" s="143"/>
      <c r="I81" s="126"/>
      <c r="J81" s="144"/>
      <c r="K81" s="142">
        <f t="shared" si="10"/>
        <v>0</v>
      </c>
    </row>
    <row r="82" spans="1:11" x14ac:dyDescent="0.2">
      <c r="A82" s="163" t="s">
        <v>475</v>
      </c>
      <c r="B82" s="317" t="s">
        <v>469</v>
      </c>
      <c r="C82" s="143"/>
      <c r="D82" s="143"/>
      <c r="E82" s="143"/>
      <c r="F82" s="143"/>
      <c r="G82" s="143"/>
      <c r="H82" s="143"/>
      <c r="I82" s="126"/>
      <c r="J82" s="144"/>
      <c r="K82" s="142">
        <f t="shared" si="10"/>
        <v>0</v>
      </c>
    </row>
    <row r="83" spans="1:11" x14ac:dyDescent="0.2">
      <c r="A83" s="163" t="s">
        <v>482</v>
      </c>
      <c r="B83" s="317" t="s">
        <v>470</v>
      </c>
      <c r="C83" s="143"/>
      <c r="D83" s="143"/>
      <c r="E83" s="143"/>
      <c r="F83" s="143"/>
      <c r="G83" s="143"/>
      <c r="H83" s="143"/>
      <c r="I83" s="126">
        <v>4</v>
      </c>
      <c r="J83" s="144">
        <v>4</v>
      </c>
      <c r="K83" s="142">
        <f t="shared" si="10"/>
        <v>8</v>
      </c>
    </row>
    <row r="84" spans="1:11" x14ac:dyDescent="0.2">
      <c r="A84" s="163" t="s">
        <v>483</v>
      </c>
      <c r="B84" s="317" t="s">
        <v>471</v>
      </c>
      <c r="C84" s="143"/>
      <c r="D84" s="143"/>
      <c r="E84" s="143"/>
      <c r="F84" s="143"/>
      <c r="G84" s="143"/>
      <c r="H84" s="143"/>
      <c r="I84" s="126"/>
      <c r="J84" s="144"/>
      <c r="K84" s="142">
        <f t="shared" si="10"/>
        <v>0</v>
      </c>
    </row>
    <row r="85" spans="1:11" ht="12.75" customHeight="1" x14ac:dyDescent="0.2">
      <c r="A85" s="163" t="s">
        <v>484</v>
      </c>
      <c r="B85" s="317" t="s">
        <v>472</v>
      </c>
      <c r="C85" s="145"/>
      <c r="D85" s="145"/>
      <c r="E85" s="145"/>
      <c r="F85" s="145"/>
      <c r="G85" s="145"/>
      <c r="H85" s="145"/>
      <c r="I85" s="146"/>
      <c r="J85" s="147"/>
      <c r="K85" s="148">
        <f t="shared" si="10"/>
        <v>0</v>
      </c>
    </row>
    <row r="86" spans="1:11" x14ac:dyDescent="0.2">
      <c r="A86" s="163" t="s">
        <v>474</v>
      </c>
      <c r="B86" s="317" t="s">
        <v>473</v>
      </c>
      <c r="C86" s="145"/>
      <c r="D86" s="145"/>
      <c r="E86" s="145"/>
      <c r="F86" s="145"/>
      <c r="G86" s="145"/>
      <c r="H86" s="145"/>
      <c r="I86" s="146"/>
      <c r="J86" s="147"/>
      <c r="K86" s="148">
        <f t="shared" si="10"/>
        <v>0</v>
      </c>
    </row>
    <row r="87" spans="1:11" x14ac:dyDescent="0.2">
      <c r="A87" s="321" t="s">
        <v>92</v>
      </c>
      <c r="B87" s="322" t="s">
        <v>93</v>
      </c>
      <c r="C87" s="157">
        <f t="shared" ref="C87:K87" si="11">SUM(C76:C86)</f>
        <v>0</v>
      </c>
      <c r="D87" s="157">
        <f t="shared" si="11"/>
        <v>0</v>
      </c>
      <c r="E87" s="157">
        <f t="shared" si="11"/>
        <v>0</v>
      </c>
      <c r="F87" s="157">
        <f t="shared" si="11"/>
        <v>0</v>
      </c>
      <c r="G87" s="157">
        <f t="shared" si="11"/>
        <v>0</v>
      </c>
      <c r="H87" s="157">
        <f t="shared" si="11"/>
        <v>0</v>
      </c>
      <c r="I87" s="157">
        <f t="shared" si="11"/>
        <v>4</v>
      </c>
      <c r="J87" s="157">
        <f t="shared" si="11"/>
        <v>4</v>
      </c>
      <c r="K87" s="148">
        <f t="shared" si="11"/>
        <v>8</v>
      </c>
    </row>
    <row r="88" spans="1:11" x14ac:dyDescent="0.2">
      <c r="A88" s="166" t="s">
        <v>505</v>
      </c>
      <c r="B88" s="320"/>
      <c r="C88" s="523"/>
      <c r="D88" s="524"/>
      <c r="E88" s="524"/>
      <c r="F88" s="524"/>
      <c r="G88" s="524"/>
      <c r="H88" s="524"/>
      <c r="I88" s="524"/>
      <c r="J88" s="524"/>
      <c r="K88" s="525"/>
    </row>
    <row r="89" spans="1:11" x14ac:dyDescent="0.2">
      <c r="A89" s="315" t="s">
        <v>462</v>
      </c>
      <c r="B89" s="316" t="s">
        <v>461</v>
      </c>
      <c r="C89" s="526"/>
      <c r="D89" s="527"/>
      <c r="E89" s="527"/>
      <c r="F89" s="527"/>
      <c r="G89" s="527"/>
      <c r="H89" s="527"/>
      <c r="I89" s="527"/>
      <c r="J89" s="527"/>
      <c r="K89" s="528"/>
    </row>
    <row r="90" spans="1:11" x14ac:dyDescent="0.2">
      <c r="A90" s="163" t="s">
        <v>476</v>
      </c>
      <c r="B90" s="317" t="s">
        <v>463</v>
      </c>
      <c r="C90" s="143">
        <f t="shared" ref="C90:J101" si="12">SUM(C6,C20,C34,C48,C62,C76)</f>
        <v>0</v>
      </c>
      <c r="D90" s="143">
        <f t="shared" si="12"/>
        <v>0</v>
      </c>
      <c r="E90" s="143">
        <f t="shared" si="12"/>
        <v>0</v>
      </c>
      <c r="F90" s="143">
        <f t="shared" si="12"/>
        <v>0</v>
      </c>
      <c r="G90" s="143">
        <f t="shared" si="12"/>
        <v>0</v>
      </c>
      <c r="H90" s="143">
        <f t="shared" si="12"/>
        <v>0</v>
      </c>
      <c r="I90" s="143">
        <f t="shared" si="12"/>
        <v>0</v>
      </c>
      <c r="J90" s="143">
        <f t="shared" si="12"/>
        <v>0</v>
      </c>
      <c r="K90" s="142">
        <f t="shared" ref="K90:K100" si="13">SUM(C90:J90)</f>
        <v>0</v>
      </c>
    </row>
    <row r="91" spans="1:11" x14ac:dyDescent="0.2">
      <c r="A91" s="163" t="s">
        <v>477</v>
      </c>
      <c r="B91" s="317" t="s">
        <v>464</v>
      </c>
      <c r="C91" s="143">
        <f t="shared" si="12"/>
        <v>0</v>
      </c>
      <c r="D91" s="143">
        <f t="shared" si="12"/>
        <v>0</v>
      </c>
      <c r="E91" s="143">
        <f t="shared" si="12"/>
        <v>0</v>
      </c>
      <c r="F91" s="143">
        <f t="shared" si="12"/>
        <v>0</v>
      </c>
      <c r="G91" s="143">
        <f t="shared" si="12"/>
        <v>0</v>
      </c>
      <c r="H91" s="143">
        <f t="shared" si="12"/>
        <v>0</v>
      </c>
      <c r="I91" s="143">
        <f t="shared" si="12"/>
        <v>0</v>
      </c>
      <c r="J91" s="143">
        <f t="shared" si="12"/>
        <v>0</v>
      </c>
      <c r="K91" s="142">
        <f t="shared" si="13"/>
        <v>0</v>
      </c>
    </row>
    <row r="92" spans="1:11" x14ac:dyDescent="0.2">
      <c r="A92" s="163" t="s">
        <v>478</v>
      </c>
      <c r="B92" s="317" t="s">
        <v>465</v>
      </c>
      <c r="C92" s="143">
        <f t="shared" si="12"/>
        <v>1</v>
      </c>
      <c r="D92" s="143">
        <f t="shared" si="12"/>
        <v>0</v>
      </c>
      <c r="E92" s="143">
        <f t="shared" si="12"/>
        <v>0</v>
      </c>
      <c r="F92" s="143">
        <f t="shared" si="12"/>
        <v>0</v>
      </c>
      <c r="G92" s="143">
        <f t="shared" si="12"/>
        <v>0</v>
      </c>
      <c r="H92" s="143">
        <f t="shared" si="12"/>
        <v>0</v>
      </c>
      <c r="I92" s="143">
        <f t="shared" si="12"/>
        <v>1</v>
      </c>
      <c r="J92" s="143">
        <f t="shared" si="12"/>
        <v>1</v>
      </c>
      <c r="K92" s="142">
        <f t="shared" si="13"/>
        <v>3</v>
      </c>
    </row>
    <row r="93" spans="1:11" x14ac:dyDescent="0.2">
      <c r="A93" s="163" t="s">
        <v>479</v>
      </c>
      <c r="B93" s="317" t="s">
        <v>466</v>
      </c>
      <c r="C93" s="143">
        <f t="shared" si="12"/>
        <v>0</v>
      </c>
      <c r="D93" s="143">
        <f t="shared" si="12"/>
        <v>0</v>
      </c>
      <c r="E93" s="143">
        <f t="shared" si="12"/>
        <v>0</v>
      </c>
      <c r="F93" s="143">
        <f t="shared" si="12"/>
        <v>0</v>
      </c>
      <c r="G93" s="143">
        <f t="shared" si="12"/>
        <v>1</v>
      </c>
      <c r="H93" s="143">
        <f t="shared" si="12"/>
        <v>1</v>
      </c>
      <c r="I93" s="143">
        <f t="shared" si="12"/>
        <v>0</v>
      </c>
      <c r="J93" s="143">
        <f t="shared" si="12"/>
        <v>0</v>
      </c>
      <c r="K93" s="142">
        <f t="shared" si="13"/>
        <v>2</v>
      </c>
    </row>
    <row r="94" spans="1:11" x14ac:dyDescent="0.2">
      <c r="A94" s="163" t="s">
        <v>480</v>
      </c>
      <c r="B94" s="317" t="s">
        <v>467</v>
      </c>
      <c r="C94" s="143">
        <f t="shared" si="12"/>
        <v>4</v>
      </c>
      <c r="D94" s="143">
        <f t="shared" si="12"/>
        <v>1</v>
      </c>
      <c r="E94" s="143">
        <f t="shared" si="12"/>
        <v>0</v>
      </c>
      <c r="F94" s="143">
        <f t="shared" si="12"/>
        <v>0</v>
      </c>
      <c r="G94" s="143">
        <f t="shared" si="12"/>
        <v>4</v>
      </c>
      <c r="H94" s="143">
        <f t="shared" si="12"/>
        <v>2</v>
      </c>
      <c r="I94" s="143">
        <f t="shared" si="12"/>
        <v>5</v>
      </c>
      <c r="J94" s="143">
        <f t="shared" si="12"/>
        <v>5</v>
      </c>
      <c r="K94" s="142">
        <f t="shared" si="13"/>
        <v>21</v>
      </c>
    </row>
    <row r="95" spans="1:11" x14ac:dyDescent="0.2">
      <c r="A95" s="163" t="s">
        <v>481</v>
      </c>
      <c r="B95" s="317" t="s">
        <v>468</v>
      </c>
      <c r="C95" s="143">
        <f t="shared" si="12"/>
        <v>0</v>
      </c>
      <c r="D95" s="143">
        <f t="shared" si="12"/>
        <v>0</v>
      </c>
      <c r="E95" s="143">
        <f t="shared" si="12"/>
        <v>0</v>
      </c>
      <c r="F95" s="143">
        <f t="shared" si="12"/>
        <v>0</v>
      </c>
      <c r="G95" s="143">
        <f t="shared" si="12"/>
        <v>0</v>
      </c>
      <c r="H95" s="143">
        <f t="shared" si="12"/>
        <v>0</v>
      </c>
      <c r="I95" s="143">
        <f t="shared" si="12"/>
        <v>0</v>
      </c>
      <c r="J95" s="143">
        <f t="shared" si="12"/>
        <v>0</v>
      </c>
      <c r="K95" s="142">
        <f t="shared" si="13"/>
        <v>0</v>
      </c>
    </row>
    <row r="96" spans="1:11" x14ac:dyDescent="0.2">
      <c r="A96" s="163" t="s">
        <v>475</v>
      </c>
      <c r="B96" s="317" t="s">
        <v>469</v>
      </c>
      <c r="C96" s="143">
        <f t="shared" si="12"/>
        <v>3</v>
      </c>
      <c r="D96" s="143">
        <f t="shared" si="12"/>
        <v>0</v>
      </c>
      <c r="E96" s="143">
        <f t="shared" si="12"/>
        <v>0</v>
      </c>
      <c r="F96" s="143">
        <f t="shared" si="12"/>
        <v>0</v>
      </c>
      <c r="G96" s="143">
        <f t="shared" si="12"/>
        <v>3</v>
      </c>
      <c r="H96" s="143">
        <f t="shared" si="12"/>
        <v>0</v>
      </c>
      <c r="I96" s="143">
        <f t="shared" si="12"/>
        <v>3</v>
      </c>
      <c r="J96" s="143">
        <f t="shared" si="12"/>
        <v>3</v>
      </c>
      <c r="K96" s="142">
        <f t="shared" si="13"/>
        <v>12</v>
      </c>
    </row>
    <row r="97" spans="1:11" x14ac:dyDescent="0.2">
      <c r="A97" s="163" t="s">
        <v>482</v>
      </c>
      <c r="B97" s="317" t="s">
        <v>470</v>
      </c>
      <c r="C97" s="143">
        <f t="shared" si="12"/>
        <v>0</v>
      </c>
      <c r="D97" s="143">
        <f t="shared" si="12"/>
        <v>0</v>
      </c>
      <c r="E97" s="143">
        <f t="shared" si="12"/>
        <v>0</v>
      </c>
      <c r="F97" s="143">
        <f t="shared" si="12"/>
        <v>0</v>
      </c>
      <c r="G97" s="143">
        <f t="shared" si="12"/>
        <v>5</v>
      </c>
      <c r="H97" s="143">
        <f t="shared" si="12"/>
        <v>1</v>
      </c>
      <c r="I97" s="143">
        <f t="shared" si="12"/>
        <v>9</v>
      </c>
      <c r="J97" s="143">
        <f t="shared" si="12"/>
        <v>8</v>
      </c>
      <c r="K97" s="142">
        <f t="shared" si="13"/>
        <v>23</v>
      </c>
    </row>
    <row r="98" spans="1:11" x14ac:dyDescent="0.2">
      <c r="A98" s="163" t="s">
        <v>483</v>
      </c>
      <c r="B98" s="317" t="s">
        <v>471</v>
      </c>
      <c r="C98" s="143">
        <f t="shared" si="12"/>
        <v>0</v>
      </c>
      <c r="D98" s="143">
        <f t="shared" si="12"/>
        <v>0</v>
      </c>
      <c r="E98" s="143">
        <f t="shared" si="12"/>
        <v>0</v>
      </c>
      <c r="F98" s="143">
        <f t="shared" si="12"/>
        <v>0</v>
      </c>
      <c r="G98" s="143">
        <f t="shared" si="12"/>
        <v>0</v>
      </c>
      <c r="H98" s="143">
        <f t="shared" si="12"/>
        <v>0</v>
      </c>
      <c r="I98" s="143">
        <f t="shared" si="12"/>
        <v>0</v>
      </c>
      <c r="J98" s="143">
        <f t="shared" si="12"/>
        <v>0</v>
      </c>
      <c r="K98" s="142">
        <f t="shared" si="13"/>
        <v>0</v>
      </c>
    </row>
    <row r="99" spans="1:11" ht="12.75" customHeight="1" x14ac:dyDescent="0.2">
      <c r="A99" s="163" t="s">
        <v>484</v>
      </c>
      <c r="B99" s="317" t="s">
        <v>472</v>
      </c>
      <c r="C99" s="143">
        <f t="shared" si="12"/>
        <v>0</v>
      </c>
      <c r="D99" s="143">
        <f t="shared" si="12"/>
        <v>0</v>
      </c>
      <c r="E99" s="143">
        <f t="shared" si="12"/>
        <v>0</v>
      </c>
      <c r="F99" s="143">
        <f t="shared" si="12"/>
        <v>0</v>
      </c>
      <c r="G99" s="143">
        <f t="shared" si="12"/>
        <v>0</v>
      </c>
      <c r="H99" s="143">
        <f t="shared" si="12"/>
        <v>0</v>
      </c>
      <c r="I99" s="143">
        <f t="shared" si="12"/>
        <v>0</v>
      </c>
      <c r="J99" s="143">
        <f t="shared" si="12"/>
        <v>0</v>
      </c>
      <c r="K99" s="142">
        <f t="shared" si="13"/>
        <v>0</v>
      </c>
    </row>
    <row r="100" spans="1:11" ht="13.5" thickBot="1" x14ac:dyDescent="0.25">
      <c r="A100" s="163" t="s">
        <v>474</v>
      </c>
      <c r="B100" s="317" t="s">
        <v>473</v>
      </c>
      <c r="C100" s="301">
        <f t="shared" si="12"/>
        <v>0</v>
      </c>
      <c r="D100" s="301">
        <f t="shared" si="12"/>
        <v>0</v>
      </c>
      <c r="E100" s="301">
        <f t="shared" si="12"/>
        <v>0</v>
      </c>
      <c r="F100" s="301">
        <f t="shared" si="12"/>
        <v>0</v>
      </c>
      <c r="G100" s="301">
        <f t="shared" si="12"/>
        <v>0</v>
      </c>
      <c r="H100" s="301">
        <f t="shared" si="12"/>
        <v>0</v>
      </c>
      <c r="I100" s="301">
        <f t="shared" si="12"/>
        <v>0</v>
      </c>
      <c r="J100" s="301">
        <f t="shared" si="12"/>
        <v>0</v>
      </c>
      <c r="K100" s="276">
        <f t="shared" si="13"/>
        <v>0</v>
      </c>
    </row>
    <row r="101" spans="1:11" ht="13.5" thickBot="1" x14ac:dyDescent="0.25">
      <c r="A101" s="323" t="s">
        <v>559</v>
      </c>
      <c r="B101" s="324" t="s">
        <v>93</v>
      </c>
      <c r="C101" s="325">
        <f t="shared" si="12"/>
        <v>8</v>
      </c>
      <c r="D101" s="325">
        <f t="shared" si="12"/>
        <v>1</v>
      </c>
      <c r="E101" s="325">
        <f t="shared" si="12"/>
        <v>0</v>
      </c>
      <c r="F101" s="325">
        <f t="shared" si="12"/>
        <v>0</v>
      </c>
      <c r="G101" s="325">
        <f t="shared" si="12"/>
        <v>13</v>
      </c>
      <c r="H101" s="325">
        <f t="shared" si="12"/>
        <v>4</v>
      </c>
      <c r="I101" s="325">
        <f t="shared" si="12"/>
        <v>18</v>
      </c>
      <c r="J101" s="325">
        <f t="shared" si="12"/>
        <v>17</v>
      </c>
      <c r="K101" s="326">
        <f>SUM(K90:K100)</f>
        <v>61</v>
      </c>
    </row>
  </sheetData>
  <mergeCells count="20">
    <mergeCell ref="M1:W1"/>
    <mergeCell ref="B4:K4"/>
    <mergeCell ref="C46:K46"/>
    <mergeCell ref="C47:K47"/>
    <mergeCell ref="C60:K60"/>
    <mergeCell ref="A1:K1"/>
    <mergeCell ref="C2:D2"/>
    <mergeCell ref="E2:F2"/>
    <mergeCell ref="G2:H2"/>
    <mergeCell ref="I2:J2"/>
    <mergeCell ref="C32:K32"/>
    <mergeCell ref="C33:K33"/>
    <mergeCell ref="C5:K5"/>
    <mergeCell ref="C18:K18"/>
    <mergeCell ref="C19:K19"/>
    <mergeCell ref="C88:K88"/>
    <mergeCell ref="C89:K89"/>
    <mergeCell ref="C61:K61"/>
    <mergeCell ref="C74:K74"/>
    <mergeCell ref="C75:K75"/>
  </mergeCells>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46"/>
  <sheetViews>
    <sheetView zoomScaleNormal="100" workbookViewId="0">
      <selection activeCell="B12" sqref="B12"/>
    </sheetView>
  </sheetViews>
  <sheetFormatPr defaultColWidth="9.140625"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545" t="s">
        <v>359</v>
      </c>
      <c r="B1" s="536"/>
      <c r="D1" s="541" t="s">
        <v>373</v>
      </c>
      <c r="E1" s="542"/>
      <c r="F1" s="542"/>
      <c r="G1" s="542"/>
      <c r="H1" s="542"/>
      <c r="I1" s="543"/>
    </row>
    <row r="2" spans="1:9" s="5" customFormat="1" ht="38.25" x14ac:dyDescent="0.2">
      <c r="A2" s="14" t="s">
        <v>505</v>
      </c>
      <c r="B2" s="39"/>
      <c r="C2" s="1"/>
      <c r="D2" s="108" t="s">
        <v>505</v>
      </c>
      <c r="E2" s="348" t="s">
        <v>0</v>
      </c>
      <c r="F2" s="348" t="s">
        <v>2</v>
      </c>
      <c r="G2" s="348" t="s">
        <v>1</v>
      </c>
      <c r="H2" s="348" t="s">
        <v>3</v>
      </c>
      <c r="I2" s="221" t="s">
        <v>71</v>
      </c>
    </row>
    <row r="3" spans="1:9" s="5" customFormat="1" x14ac:dyDescent="0.2">
      <c r="A3" s="27" t="s">
        <v>12</v>
      </c>
      <c r="B3" s="65" t="s">
        <v>509</v>
      </c>
      <c r="C3" s="1"/>
      <c r="D3" s="97" t="s">
        <v>94</v>
      </c>
      <c r="E3" s="7">
        <v>1</v>
      </c>
      <c r="F3" s="7"/>
      <c r="G3" s="7">
        <v>1</v>
      </c>
      <c r="H3" s="7">
        <v>2</v>
      </c>
      <c r="I3" s="28">
        <f>SUM(E3:H3)</f>
        <v>4</v>
      </c>
    </row>
    <row r="4" spans="1:9" ht="13.5" thickBot="1" x14ac:dyDescent="0.25">
      <c r="A4" s="17" t="s">
        <v>8</v>
      </c>
      <c r="B4" s="63" t="s">
        <v>510</v>
      </c>
      <c r="D4" s="98" t="s">
        <v>406</v>
      </c>
      <c r="E4" s="96">
        <v>0</v>
      </c>
      <c r="F4" s="96"/>
      <c r="G4" s="96">
        <v>1</v>
      </c>
      <c r="H4" s="96">
        <v>1</v>
      </c>
      <c r="I4" s="222">
        <f>SUM(E4:H4)</f>
        <v>2</v>
      </c>
    </row>
    <row r="5" spans="1:9" x14ac:dyDescent="0.2">
      <c r="A5" s="17" t="s">
        <v>9</v>
      </c>
      <c r="B5" s="63"/>
    </row>
    <row r="6" spans="1:9" x14ac:dyDescent="0.2">
      <c r="A6" s="17" t="s">
        <v>10</v>
      </c>
      <c r="B6" s="356">
        <v>43709</v>
      </c>
    </row>
    <row r="7" spans="1:9" x14ac:dyDescent="0.2">
      <c r="A7" s="64" t="s">
        <v>14</v>
      </c>
      <c r="B7" s="63" t="s">
        <v>511</v>
      </c>
    </row>
    <row r="8" spans="1:9" x14ac:dyDescent="0.2">
      <c r="A8" s="17" t="s">
        <v>16</v>
      </c>
      <c r="B8" s="63" t="s">
        <v>512</v>
      </c>
    </row>
    <row r="9" spans="1:9" ht="25.5" x14ac:dyDescent="0.2">
      <c r="A9" s="17" t="s">
        <v>15</v>
      </c>
      <c r="B9" s="63" t="s">
        <v>513</v>
      </c>
    </row>
    <row r="10" spans="1:9" ht="89.25" x14ac:dyDescent="0.2">
      <c r="A10" s="17" t="s">
        <v>11</v>
      </c>
      <c r="B10" s="357" t="s">
        <v>534</v>
      </c>
    </row>
    <row r="11" spans="1:9" ht="25.5" x14ac:dyDescent="0.2">
      <c r="A11" s="17" t="s">
        <v>83</v>
      </c>
      <c r="B11" s="357" t="s">
        <v>533</v>
      </c>
    </row>
    <row r="12" spans="1:9" ht="51" x14ac:dyDescent="0.2">
      <c r="A12" s="17" t="s">
        <v>82</v>
      </c>
      <c r="B12" s="357" t="s">
        <v>514</v>
      </c>
    </row>
    <row r="13" spans="1:9" ht="15.75" thickBot="1" x14ac:dyDescent="0.3">
      <c r="A13" s="116" t="s">
        <v>76</v>
      </c>
      <c r="B13" s="489">
        <v>1</v>
      </c>
    </row>
    <row r="14" spans="1:9" x14ac:dyDescent="0.2">
      <c r="A14" s="61" t="s">
        <v>13</v>
      </c>
      <c r="B14" s="65" t="s">
        <v>515</v>
      </c>
    </row>
    <row r="15" spans="1:9" x14ac:dyDescent="0.2">
      <c r="A15" s="17" t="s">
        <v>8</v>
      </c>
      <c r="B15" s="63" t="s">
        <v>516</v>
      </c>
    </row>
    <row r="16" spans="1:9" x14ac:dyDescent="0.2">
      <c r="A16" s="17" t="s">
        <v>9</v>
      </c>
      <c r="B16" s="63"/>
    </row>
    <row r="17" spans="1:2" x14ac:dyDescent="0.2">
      <c r="A17" s="17" t="s">
        <v>10</v>
      </c>
      <c r="B17" s="358">
        <v>2004</v>
      </c>
    </row>
    <row r="18" spans="1:2" x14ac:dyDescent="0.2">
      <c r="A18" s="64" t="s">
        <v>14</v>
      </c>
      <c r="B18" s="63" t="s">
        <v>511</v>
      </c>
    </row>
    <row r="19" spans="1:2" x14ac:dyDescent="0.2">
      <c r="A19" s="17" t="s">
        <v>16</v>
      </c>
      <c r="B19" s="63">
        <v>2</v>
      </c>
    </row>
    <row r="20" spans="1:2" ht="25.5" x14ac:dyDescent="0.2">
      <c r="A20" s="17" t="s">
        <v>15</v>
      </c>
      <c r="B20" s="63" t="s">
        <v>517</v>
      </c>
    </row>
    <row r="21" spans="1:2" ht="76.5" x14ac:dyDescent="0.2">
      <c r="A21" s="17" t="s">
        <v>11</v>
      </c>
      <c r="B21" s="359" t="s">
        <v>518</v>
      </c>
    </row>
    <row r="22" spans="1:2" ht="25.5" x14ac:dyDescent="0.2">
      <c r="A22" s="17" t="s">
        <v>83</v>
      </c>
      <c r="B22" s="359" t="s">
        <v>535</v>
      </c>
    </row>
    <row r="23" spans="1:2" ht="25.5" x14ac:dyDescent="0.2">
      <c r="A23" s="17" t="s">
        <v>82</v>
      </c>
      <c r="B23" s="359" t="s">
        <v>519</v>
      </c>
    </row>
    <row r="24" spans="1:2" ht="15.75" thickBot="1" x14ac:dyDescent="0.3">
      <c r="A24" s="114" t="s">
        <v>76</v>
      </c>
      <c r="B24" s="360">
        <v>0</v>
      </c>
    </row>
    <row r="25" spans="1:2" ht="25.5" x14ac:dyDescent="0.2">
      <c r="A25" s="61" t="s">
        <v>520</v>
      </c>
      <c r="B25" s="62" t="s">
        <v>521</v>
      </c>
    </row>
    <row r="26" spans="1:2" x14ac:dyDescent="0.2">
      <c r="A26" s="17" t="s">
        <v>8</v>
      </c>
      <c r="B26" s="63" t="s">
        <v>522</v>
      </c>
    </row>
    <row r="27" spans="1:2" x14ac:dyDescent="0.2">
      <c r="A27" s="17" t="s">
        <v>9</v>
      </c>
      <c r="B27" s="63"/>
    </row>
    <row r="28" spans="1:2" x14ac:dyDescent="0.2">
      <c r="A28" s="17" t="s">
        <v>10</v>
      </c>
      <c r="B28" s="358">
        <v>2012</v>
      </c>
    </row>
    <row r="29" spans="1:2" x14ac:dyDescent="0.2">
      <c r="A29" s="64" t="s">
        <v>14</v>
      </c>
      <c r="B29" s="63" t="s">
        <v>511</v>
      </c>
    </row>
    <row r="30" spans="1:2" x14ac:dyDescent="0.2">
      <c r="A30" s="17" t="s">
        <v>16</v>
      </c>
      <c r="B30" s="63">
        <v>3</v>
      </c>
    </row>
    <row r="31" spans="1:2" ht="25.5" x14ac:dyDescent="0.2">
      <c r="A31" s="17" t="s">
        <v>15</v>
      </c>
      <c r="B31" s="63" t="s">
        <v>523</v>
      </c>
    </row>
    <row r="32" spans="1:2" ht="89.25" x14ac:dyDescent="0.2">
      <c r="A32" s="17" t="s">
        <v>11</v>
      </c>
      <c r="B32" s="359" t="s">
        <v>524</v>
      </c>
    </row>
    <row r="33" spans="1:2" ht="38.25" x14ac:dyDescent="0.2">
      <c r="A33" s="17" t="s">
        <v>83</v>
      </c>
      <c r="B33" s="359" t="s">
        <v>525</v>
      </c>
    </row>
    <row r="34" spans="1:2" ht="25.5" x14ac:dyDescent="0.2">
      <c r="A34" s="17" t="s">
        <v>82</v>
      </c>
      <c r="B34" s="359" t="s">
        <v>519</v>
      </c>
    </row>
    <row r="35" spans="1:2" ht="15.75" thickBot="1" x14ac:dyDescent="0.3">
      <c r="A35" s="114" t="s">
        <v>76</v>
      </c>
      <c r="B35" s="360">
        <v>1</v>
      </c>
    </row>
    <row r="36" spans="1:2" x14ac:dyDescent="0.2">
      <c r="A36" s="61" t="s">
        <v>526</v>
      </c>
      <c r="B36" s="361" t="s">
        <v>527</v>
      </c>
    </row>
    <row r="37" spans="1:2" x14ac:dyDescent="0.2">
      <c r="A37" s="17" t="s">
        <v>8</v>
      </c>
      <c r="B37" s="362" t="s">
        <v>536</v>
      </c>
    </row>
    <row r="38" spans="1:2" x14ac:dyDescent="0.2">
      <c r="A38" s="17" t="s">
        <v>9</v>
      </c>
      <c r="B38" s="362"/>
    </row>
    <row r="39" spans="1:2" x14ac:dyDescent="0.2">
      <c r="A39" s="17" t="s">
        <v>10</v>
      </c>
      <c r="B39" s="363">
        <v>38873</v>
      </c>
    </row>
    <row r="40" spans="1:2" x14ac:dyDescent="0.2">
      <c r="A40" s="64" t="s">
        <v>14</v>
      </c>
      <c r="B40" s="362" t="s">
        <v>511</v>
      </c>
    </row>
    <row r="41" spans="1:2" x14ac:dyDescent="0.2">
      <c r="A41" s="17" t="s">
        <v>16</v>
      </c>
      <c r="B41" s="362" t="s">
        <v>528</v>
      </c>
    </row>
    <row r="42" spans="1:2" ht="25.5" x14ac:dyDescent="0.2">
      <c r="A42" s="17" t="s">
        <v>15</v>
      </c>
      <c r="B42" s="362" t="s">
        <v>529</v>
      </c>
    </row>
    <row r="43" spans="1:2" ht="38.25" x14ac:dyDescent="0.2">
      <c r="A43" s="17" t="s">
        <v>11</v>
      </c>
      <c r="B43" s="364" t="s">
        <v>530</v>
      </c>
    </row>
    <row r="44" spans="1:2" ht="25.5" x14ac:dyDescent="0.2">
      <c r="A44" s="17" t="s">
        <v>83</v>
      </c>
      <c r="B44" s="364" t="s">
        <v>531</v>
      </c>
    </row>
    <row r="45" spans="1:2" ht="38.25" x14ac:dyDescent="0.2">
      <c r="A45" s="17" t="s">
        <v>82</v>
      </c>
      <c r="B45" s="364" t="s">
        <v>532</v>
      </c>
    </row>
    <row r="46" spans="1:2" ht="15.75" thickBot="1" x14ac:dyDescent="0.3">
      <c r="A46" s="114" t="s">
        <v>76</v>
      </c>
      <c r="B46" s="360">
        <v>0</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18"/>
  <sheetViews>
    <sheetView zoomScaleNormal="100" workbookViewId="0">
      <selection activeCell="D6" sqref="D6"/>
    </sheetView>
  </sheetViews>
  <sheetFormatPr defaultColWidth="9.140625"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546" t="s">
        <v>441</v>
      </c>
      <c r="B1" s="547"/>
      <c r="D1" s="541" t="s">
        <v>372</v>
      </c>
      <c r="E1" s="542"/>
      <c r="F1" s="542"/>
      <c r="G1" s="542"/>
      <c r="H1" s="542"/>
      <c r="I1" s="543"/>
    </row>
    <row r="2" spans="1:9" s="5" customFormat="1" ht="38.25" customHeight="1" x14ac:dyDescent="0.2">
      <c r="A2" s="14" t="s">
        <v>7</v>
      </c>
      <c r="B2" s="39"/>
      <c r="D2" s="108" t="s">
        <v>7</v>
      </c>
      <c r="E2" s="215" t="s">
        <v>0</v>
      </c>
      <c r="F2" s="215" t="s">
        <v>2</v>
      </c>
      <c r="G2" s="215" t="s">
        <v>1</v>
      </c>
      <c r="H2" s="215" t="s">
        <v>3</v>
      </c>
      <c r="I2" s="221" t="s">
        <v>71</v>
      </c>
    </row>
    <row r="3" spans="1:9" s="5" customFormat="1" ht="12.75" customHeight="1" x14ac:dyDescent="0.2">
      <c r="A3" s="27" t="s">
        <v>17</v>
      </c>
      <c r="B3" s="65"/>
      <c r="D3" s="97" t="s">
        <v>94</v>
      </c>
      <c r="E3" s="7"/>
      <c r="F3" s="7"/>
      <c r="G3" s="7"/>
      <c r="H3" s="7"/>
      <c r="I3" s="28">
        <f>SUM(E3:H3)</f>
        <v>0</v>
      </c>
    </row>
    <row r="4" spans="1:9" s="5" customFormat="1" ht="12.75" customHeight="1" thickBot="1" x14ac:dyDescent="0.25">
      <c r="A4" s="224" t="s">
        <v>488</v>
      </c>
      <c r="B4" s="65"/>
      <c r="D4" s="98" t="s">
        <v>406</v>
      </c>
      <c r="E4" s="96"/>
      <c r="F4" s="96"/>
      <c r="G4" s="96"/>
      <c r="H4" s="96"/>
      <c r="I4" s="222">
        <f>SUM(E4:H4)</f>
        <v>0</v>
      </c>
    </row>
    <row r="5" spans="1:9" ht="12.75" customHeight="1" x14ac:dyDescent="0.2">
      <c r="A5" s="163" t="s">
        <v>98</v>
      </c>
      <c r="B5" s="223"/>
    </row>
    <row r="6" spans="1:9" ht="25.5" customHeight="1" x14ac:dyDescent="0.2">
      <c r="A6" s="163" t="s">
        <v>15</v>
      </c>
      <c r="B6" s="223"/>
    </row>
    <row r="7" spans="1:9" ht="15.75" thickBot="1" x14ac:dyDescent="0.3">
      <c r="A7" s="114" t="s">
        <v>76</v>
      </c>
      <c r="B7" s="115"/>
    </row>
    <row r="8" spans="1:9" x14ac:dyDescent="0.2">
      <c r="A8" s="224" t="s">
        <v>18</v>
      </c>
      <c r="B8" s="225"/>
    </row>
    <row r="9" spans="1:9" x14ac:dyDescent="0.2">
      <c r="A9" s="224" t="s">
        <v>488</v>
      </c>
      <c r="B9" s="225"/>
    </row>
    <row r="10" spans="1:9" ht="12.75" customHeight="1" x14ac:dyDescent="0.2">
      <c r="A10" s="163" t="s">
        <v>98</v>
      </c>
      <c r="B10" s="223"/>
    </row>
    <row r="11" spans="1:9" x14ac:dyDescent="0.2">
      <c r="A11" s="163" t="s">
        <v>10</v>
      </c>
      <c r="B11" s="223"/>
    </row>
    <row r="12" spans="1:9" x14ac:dyDescent="0.2">
      <c r="A12" s="163" t="s">
        <v>16</v>
      </c>
      <c r="B12" s="223"/>
    </row>
    <row r="13" spans="1:9" ht="25.5" x14ac:dyDescent="0.2">
      <c r="A13" s="163" t="s">
        <v>15</v>
      </c>
      <c r="B13" s="223"/>
    </row>
    <row r="14" spans="1:9" ht="25.5" x14ac:dyDescent="0.2">
      <c r="A14" s="164" t="s">
        <v>11</v>
      </c>
      <c r="B14" s="223"/>
    </row>
    <row r="15" spans="1:9" ht="15.75" thickBot="1" x14ac:dyDescent="0.3">
      <c r="A15" s="114" t="s">
        <v>76</v>
      </c>
      <c r="B15" s="115"/>
    </row>
    <row r="16" spans="1:9" ht="15" x14ac:dyDescent="0.25">
      <c r="A16" s="117"/>
      <c r="B16" s="72"/>
    </row>
    <row r="17" spans="1:2" s="47" customFormat="1" ht="15" customHeight="1" x14ac:dyDescent="0.2">
      <c r="A17" s="548" t="s">
        <v>86</v>
      </c>
      <c r="B17" s="548"/>
    </row>
    <row r="18" spans="1:2" s="47" customFormat="1" ht="15" customHeight="1" x14ac:dyDescent="0.2">
      <c r="A18" s="548"/>
      <c r="B18" s="548"/>
    </row>
  </sheetData>
  <mergeCells count="3">
    <mergeCell ref="A1:B1"/>
    <mergeCell ref="A17:B18"/>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14"/>
  <sheetViews>
    <sheetView workbookViewId="0">
      <selection activeCell="D12" sqref="D12"/>
    </sheetView>
  </sheetViews>
  <sheetFormatPr defaultColWidth="9.140625"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546" t="s">
        <v>442</v>
      </c>
      <c r="B1" s="547"/>
      <c r="D1" s="541" t="s">
        <v>371</v>
      </c>
      <c r="E1" s="542"/>
      <c r="F1" s="542"/>
      <c r="G1" s="542"/>
      <c r="H1" s="542"/>
      <c r="I1" s="543"/>
    </row>
    <row r="2" spans="1:9" s="5" customFormat="1" ht="38.25" customHeight="1" x14ac:dyDescent="0.2">
      <c r="A2" s="14" t="s">
        <v>505</v>
      </c>
      <c r="B2" s="39"/>
      <c r="D2" s="108" t="s">
        <v>505</v>
      </c>
      <c r="E2" s="490" t="s">
        <v>0</v>
      </c>
      <c r="F2" s="490" t="s">
        <v>2</v>
      </c>
      <c r="G2" s="490" t="s">
        <v>1</v>
      </c>
      <c r="H2" s="490" t="s">
        <v>3</v>
      </c>
      <c r="I2" s="221" t="s">
        <v>71</v>
      </c>
    </row>
    <row r="3" spans="1:9" s="5" customFormat="1" x14ac:dyDescent="0.2">
      <c r="A3" s="27" t="s">
        <v>17</v>
      </c>
      <c r="B3" s="494" t="s">
        <v>602</v>
      </c>
      <c r="D3" s="97" t="s">
        <v>94</v>
      </c>
      <c r="E3" s="7">
        <v>1</v>
      </c>
      <c r="F3" s="7"/>
      <c r="G3" s="7"/>
      <c r="H3" s="7"/>
      <c r="I3" s="28">
        <f>SUM(E3:H3)</f>
        <v>1</v>
      </c>
    </row>
    <row r="4" spans="1:9" s="5" customFormat="1" ht="13.5" thickBot="1" x14ac:dyDescent="0.25">
      <c r="A4" s="224" t="s">
        <v>487</v>
      </c>
      <c r="B4" s="494" t="s">
        <v>603</v>
      </c>
      <c r="D4" s="98" t="s">
        <v>406</v>
      </c>
      <c r="E4" s="96">
        <v>11</v>
      </c>
      <c r="F4" s="96"/>
      <c r="G4" s="96"/>
      <c r="H4" s="96"/>
      <c r="I4" s="222">
        <f>SUM(E4:H4)</f>
        <v>11</v>
      </c>
    </row>
    <row r="5" spans="1:9" ht="25.5" x14ac:dyDescent="0.2">
      <c r="A5" s="17" t="s">
        <v>19</v>
      </c>
      <c r="B5" s="359" t="s">
        <v>604</v>
      </c>
    </row>
    <row r="6" spans="1:9" x14ac:dyDescent="0.2">
      <c r="A6" s="17" t="s">
        <v>10</v>
      </c>
      <c r="B6" s="495">
        <v>2006</v>
      </c>
    </row>
    <row r="7" spans="1:9" x14ac:dyDescent="0.2">
      <c r="A7" s="17" t="s">
        <v>16</v>
      </c>
      <c r="B7" s="495">
        <v>6</v>
      </c>
    </row>
    <row r="8" spans="1:9" ht="25.5" x14ac:dyDescent="0.2">
      <c r="A8" s="17" t="s">
        <v>15</v>
      </c>
      <c r="B8" s="495" t="s">
        <v>517</v>
      </c>
    </row>
    <row r="9" spans="1:9" ht="51" x14ac:dyDescent="0.2">
      <c r="A9" s="17" t="s">
        <v>11</v>
      </c>
      <c r="B9" s="359" t="s">
        <v>605</v>
      </c>
    </row>
    <row r="10" spans="1:9" x14ac:dyDescent="0.2">
      <c r="A10" s="57" t="s">
        <v>76</v>
      </c>
      <c r="B10" s="496">
        <v>11</v>
      </c>
    </row>
    <row r="14" spans="1:9" x14ac:dyDescent="0.2">
      <c r="B14" s="118"/>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8"/>
  <sheetViews>
    <sheetView workbookViewId="0">
      <selection activeCell="L3" sqref="L3"/>
    </sheetView>
  </sheetViews>
  <sheetFormatPr defaultColWidth="9.140625" defaultRowHeight="12.75" x14ac:dyDescent="0.2"/>
  <cols>
    <col min="1" max="1" width="47.85546875" style="2" customWidth="1"/>
    <col min="2" max="2" width="6.710937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533" t="s">
        <v>562</v>
      </c>
      <c r="B1" s="534"/>
      <c r="C1" s="534"/>
      <c r="D1" s="534"/>
      <c r="E1" s="534"/>
      <c r="F1" s="534"/>
      <c r="G1" s="534"/>
      <c r="H1" s="534"/>
      <c r="I1" s="534"/>
      <c r="J1" s="536"/>
    </row>
    <row r="2" spans="1:10" s="5" customFormat="1" ht="38.25" customHeight="1" x14ac:dyDescent="0.2">
      <c r="A2" s="14" t="s">
        <v>505</v>
      </c>
      <c r="B2" s="8"/>
      <c r="C2" s="549" t="s">
        <v>47</v>
      </c>
      <c r="D2" s="549"/>
      <c r="E2" s="549"/>
      <c r="F2" s="549" t="s">
        <v>48</v>
      </c>
      <c r="G2" s="549"/>
      <c r="H2" s="549"/>
      <c r="I2" s="551" t="s">
        <v>49</v>
      </c>
      <c r="J2" s="553" t="s">
        <v>4</v>
      </c>
    </row>
    <row r="3" spans="1:10" s="5" customFormat="1" ht="25.5" x14ac:dyDescent="0.2">
      <c r="A3" s="14"/>
      <c r="B3" s="8"/>
      <c r="C3" s="85" t="s">
        <v>51</v>
      </c>
      <c r="D3" s="85" t="s">
        <v>114</v>
      </c>
      <c r="E3" s="85" t="s">
        <v>115</v>
      </c>
      <c r="F3" s="85" t="s">
        <v>51</v>
      </c>
      <c r="G3" s="202" t="s">
        <v>114</v>
      </c>
      <c r="H3" s="85" t="s">
        <v>115</v>
      </c>
      <c r="I3" s="552"/>
      <c r="J3" s="554"/>
    </row>
    <row r="4" spans="1:10" s="2" customFormat="1" x14ac:dyDescent="0.2">
      <c r="A4" s="315" t="s">
        <v>462</v>
      </c>
      <c r="B4" s="316" t="s">
        <v>461</v>
      </c>
      <c r="C4" s="550"/>
      <c r="D4" s="550"/>
      <c r="E4" s="550"/>
      <c r="F4" s="550"/>
      <c r="G4" s="550"/>
      <c r="H4" s="550"/>
      <c r="I4" s="550"/>
      <c r="J4" s="16"/>
    </row>
    <row r="5" spans="1:10" x14ac:dyDescent="0.2">
      <c r="A5" s="163" t="s">
        <v>476</v>
      </c>
      <c r="B5" s="317" t="s">
        <v>463</v>
      </c>
      <c r="C5" s="10"/>
      <c r="D5" s="10"/>
      <c r="E5" s="10"/>
      <c r="F5" s="10"/>
      <c r="G5" s="10"/>
      <c r="H5" s="10"/>
      <c r="I5" s="10">
        <v>2</v>
      </c>
      <c r="J5" s="18">
        <f>SUM(C5:I5)</f>
        <v>2</v>
      </c>
    </row>
    <row r="6" spans="1:10" x14ac:dyDescent="0.2">
      <c r="A6" s="163" t="s">
        <v>477</v>
      </c>
      <c r="B6" s="317" t="s">
        <v>464</v>
      </c>
      <c r="C6" s="10"/>
      <c r="D6" s="10"/>
      <c r="E6" s="10"/>
      <c r="F6" s="10"/>
      <c r="G6" s="10"/>
      <c r="H6" s="10"/>
      <c r="I6" s="10"/>
      <c r="J6" s="18">
        <f t="shared" ref="J6:J15" si="0">SUM(C6:I6)</f>
        <v>0</v>
      </c>
    </row>
    <row r="7" spans="1:10" x14ac:dyDescent="0.2">
      <c r="A7" s="163" t="s">
        <v>478</v>
      </c>
      <c r="B7" s="317" t="s">
        <v>465</v>
      </c>
      <c r="C7" s="10"/>
      <c r="D7" s="10"/>
      <c r="E7" s="10">
        <v>2</v>
      </c>
      <c r="F7" s="10">
        <v>13</v>
      </c>
      <c r="G7" s="10">
        <v>1</v>
      </c>
      <c r="H7" s="10"/>
      <c r="I7" s="10">
        <v>32</v>
      </c>
      <c r="J7" s="18">
        <f t="shared" si="0"/>
        <v>48</v>
      </c>
    </row>
    <row r="8" spans="1:10" x14ac:dyDescent="0.2">
      <c r="A8" s="163" t="s">
        <v>479</v>
      </c>
      <c r="B8" s="317" t="s">
        <v>466</v>
      </c>
      <c r="C8" s="10"/>
      <c r="D8" s="10"/>
      <c r="E8" s="10">
        <v>13</v>
      </c>
      <c r="F8" s="10">
        <v>6</v>
      </c>
      <c r="G8" s="10"/>
      <c r="H8" s="10">
        <v>2</v>
      </c>
      <c r="I8" s="10">
        <v>9</v>
      </c>
      <c r="J8" s="18">
        <f t="shared" si="0"/>
        <v>30</v>
      </c>
    </row>
    <row r="9" spans="1:10" x14ac:dyDescent="0.2">
      <c r="A9" s="163" t="s">
        <v>480</v>
      </c>
      <c r="B9" s="317" t="s">
        <v>467</v>
      </c>
      <c r="C9" s="10"/>
      <c r="D9" s="10"/>
      <c r="E9" s="10"/>
      <c r="F9" s="10"/>
      <c r="G9" s="10"/>
      <c r="H9" s="10"/>
      <c r="I9" s="10">
        <v>7</v>
      </c>
      <c r="J9" s="18">
        <f t="shared" si="0"/>
        <v>7</v>
      </c>
    </row>
    <row r="10" spans="1:10" x14ac:dyDescent="0.2">
      <c r="A10" s="163" t="s">
        <v>481</v>
      </c>
      <c r="B10" s="317" t="s">
        <v>468</v>
      </c>
      <c r="C10" s="10"/>
      <c r="D10" s="10"/>
      <c r="E10" s="10"/>
      <c r="F10" s="10">
        <v>153</v>
      </c>
      <c r="G10" s="10"/>
      <c r="H10" s="10"/>
      <c r="I10" s="10">
        <v>1</v>
      </c>
      <c r="J10" s="18">
        <f t="shared" si="0"/>
        <v>154</v>
      </c>
    </row>
    <row r="11" spans="1:10" x14ac:dyDescent="0.2">
      <c r="A11" s="163" t="s">
        <v>475</v>
      </c>
      <c r="B11" s="317" t="s">
        <v>469</v>
      </c>
      <c r="C11" s="10"/>
      <c r="D11" s="10"/>
      <c r="E11" s="10"/>
      <c r="F11" s="10"/>
      <c r="G11" s="10"/>
      <c r="H11" s="10"/>
      <c r="I11" s="10">
        <v>6</v>
      </c>
      <c r="J11" s="18">
        <f t="shared" si="0"/>
        <v>6</v>
      </c>
    </row>
    <row r="12" spans="1:10" x14ac:dyDescent="0.2">
      <c r="A12" s="163" t="s">
        <v>482</v>
      </c>
      <c r="B12" s="317" t="s">
        <v>470</v>
      </c>
      <c r="C12" s="10"/>
      <c r="D12" s="10"/>
      <c r="E12" s="10"/>
      <c r="F12" s="10"/>
      <c r="G12" s="10"/>
      <c r="H12" s="10"/>
      <c r="I12" s="10"/>
      <c r="J12" s="18">
        <f t="shared" si="0"/>
        <v>0</v>
      </c>
    </row>
    <row r="13" spans="1:10" x14ac:dyDescent="0.2">
      <c r="A13" s="163" t="s">
        <v>483</v>
      </c>
      <c r="B13" s="317" t="s">
        <v>471</v>
      </c>
      <c r="C13" s="10"/>
      <c r="D13" s="10"/>
      <c r="E13" s="10"/>
      <c r="F13" s="10"/>
      <c r="G13" s="10"/>
      <c r="H13" s="10"/>
      <c r="I13" s="10"/>
      <c r="J13" s="18">
        <f t="shared" si="0"/>
        <v>0</v>
      </c>
    </row>
    <row r="14" spans="1:10" x14ac:dyDescent="0.2">
      <c r="A14" s="163" t="s">
        <v>484</v>
      </c>
      <c r="B14" s="317" t="s">
        <v>472</v>
      </c>
      <c r="C14" s="10"/>
      <c r="D14" s="10"/>
      <c r="E14" s="10"/>
      <c r="F14" s="10"/>
      <c r="G14" s="10"/>
      <c r="H14" s="10"/>
      <c r="I14" s="10"/>
      <c r="J14" s="18">
        <f t="shared" si="0"/>
        <v>0</v>
      </c>
    </row>
    <row r="15" spans="1:10" x14ac:dyDescent="0.2">
      <c r="A15" s="163" t="s">
        <v>474</v>
      </c>
      <c r="B15" s="317" t="s">
        <v>473</v>
      </c>
      <c r="C15" s="22"/>
      <c r="D15" s="22"/>
      <c r="E15" s="22"/>
      <c r="F15" s="22"/>
      <c r="G15" s="22"/>
      <c r="H15" s="22"/>
      <c r="I15" s="22">
        <v>3</v>
      </c>
      <c r="J15" s="18">
        <f t="shared" si="0"/>
        <v>3</v>
      </c>
    </row>
    <row r="16" spans="1:10" ht="13.5" thickBot="1" x14ac:dyDescent="0.25">
      <c r="A16" s="24" t="s">
        <v>414</v>
      </c>
      <c r="B16" s="303" t="s">
        <v>93</v>
      </c>
      <c r="C16" s="26">
        <f t="shared" ref="C16:H16" si="1">SUM(C5:C15)</f>
        <v>0</v>
      </c>
      <c r="D16" s="26">
        <f t="shared" si="1"/>
        <v>0</v>
      </c>
      <c r="E16" s="26">
        <f t="shared" si="1"/>
        <v>15</v>
      </c>
      <c r="F16" s="26">
        <f t="shared" si="1"/>
        <v>172</v>
      </c>
      <c r="G16" s="26">
        <f t="shared" si="1"/>
        <v>1</v>
      </c>
      <c r="H16" s="26">
        <f t="shared" si="1"/>
        <v>2</v>
      </c>
      <c r="I16" s="26">
        <f>SUM(I5:I15)</f>
        <v>60</v>
      </c>
      <c r="J16" s="19">
        <f>SUM(J5:J15)</f>
        <v>250</v>
      </c>
    </row>
    <row r="18" spans="2:2" x14ac:dyDescent="0.2">
      <c r="B18" s="4"/>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8"/>
  <sheetViews>
    <sheetView workbookViewId="0">
      <selection activeCell="A16" sqref="A16"/>
    </sheetView>
  </sheetViews>
  <sheetFormatPr defaultColWidth="9.140625" defaultRowHeight="12.75" x14ac:dyDescent="0.2"/>
  <cols>
    <col min="1" max="1" width="47.85546875" style="2" customWidth="1"/>
    <col min="2" max="2" width="6.710937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533" t="s">
        <v>563</v>
      </c>
      <c r="B1" s="534"/>
      <c r="C1" s="534"/>
      <c r="D1" s="534"/>
      <c r="E1" s="534"/>
      <c r="F1" s="534"/>
      <c r="G1" s="534"/>
      <c r="H1" s="534"/>
      <c r="I1" s="534"/>
      <c r="J1" s="534"/>
      <c r="K1" s="536"/>
    </row>
    <row r="2" spans="1:11" s="5" customFormat="1" ht="38.25" customHeight="1" x14ac:dyDescent="0.2">
      <c r="A2" s="14" t="s">
        <v>505</v>
      </c>
      <c r="B2" s="8"/>
      <c r="C2" s="549" t="s">
        <v>47</v>
      </c>
      <c r="D2" s="549"/>
      <c r="E2" s="549"/>
      <c r="F2" s="549" t="s">
        <v>48</v>
      </c>
      <c r="G2" s="549"/>
      <c r="H2" s="549"/>
      <c r="I2" s="551" t="s">
        <v>49</v>
      </c>
      <c r="J2" s="555" t="s">
        <v>4</v>
      </c>
      <c r="K2" s="557" t="s">
        <v>50</v>
      </c>
    </row>
    <row r="3" spans="1:11" s="5" customFormat="1" ht="30.75" customHeight="1" x14ac:dyDescent="0.2">
      <c r="A3" s="14"/>
      <c r="B3" s="8"/>
      <c r="C3" s="202" t="s">
        <v>51</v>
      </c>
      <c r="D3" s="202" t="s">
        <v>114</v>
      </c>
      <c r="E3" s="202" t="s">
        <v>115</v>
      </c>
      <c r="F3" s="202" t="s">
        <v>51</v>
      </c>
      <c r="G3" s="202" t="s">
        <v>114</v>
      </c>
      <c r="H3" s="202" t="s">
        <v>115</v>
      </c>
      <c r="I3" s="552"/>
      <c r="J3" s="556"/>
      <c r="K3" s="558"/>
    </row>
    <row r="4" spans="1:11" s="2" customFormat="1" x14ac:dyDescent="0.2">
      <c r="A4" s="315" t="s">
        <v>462</v>
      </c>
      <c r="B4" s="316" t="s">
        <v>461</v>
      </c>
      <c r="C4" s="550"/>
      <c r="D4" s="550"/>
      <c r="E4" s="550"/>
      <c r="F4" s="550"/>
      <c r="G4" s="550"/>
      <c r="H4" s="550"/>
      <c r="I4" s="550"/>
      <c r="J4" s="32"/>
      <c r="K4" s="33"/>
    </row>
    <row r="5" spans="1:11" x14ac:dyDescent="0.2">
      <c r="A5" s="163" t="s">
        <v>476</v>
      </c>
      <c r="B5" s="317" t="s">
        <v>463</v>
      </c>
      <c r="C5" s="10"/>
      <c r="D5" s="10"/>
      <c r="E5" s="10"/>
      <c r="F5" s="10"/>
      <c r="G5" s="10"/>
      <c r="H5" s="10"/>
      <c r="I5" s="10">
        <v>48</v>
      </c>
      <c r="J5" s="18">
        <f>SUM(C5:I5)</f>
        <v>48</v>
      </c>
      <c r="K5" s="31"/>
    </row>
    <row r="6" spans="1:11" x14ac:dyDescent="0.2">
      <c r="A6" s="163" t="s">
        <v>477</v>
      </c>
      <c r="B6" s="317" t="s">
        <v>464</v>
      </c>
      <c r="C6" s="10"/>
      <c r="D6" s="10"/>
      <c r="E6" s="10"/>
      <c r="F6" s="10"/>
      <c r="G6" s="10"/>
      <c r="H6" s="10"/>
      <c r="I6" s="10"/>
      <c r="J6" s="18">
        <f t="shared" ref="J6:J15" si="0">SUM(C6:I6)</f>
        <v>0</v>
      </c>
      <c r="K6" s="31"/>
    </row>
    <row r="7" spans="1:11" x14ac:dyDescent="0.2">
      <c r="A7" s="163" t="s">
        <v>478</v>
      </c>
      <c r="B7" s="317" t="s">
        <v>465</v>
      </c>
      <c r="C7" s="10"/>
      <c r="D7" s="10"/>
      <c r="E7" s="10">
        <v>21</v>
      </c>
      <c r="F7" s="10">
        <v>85</v>
      </c>
      <c r="G7" s="10">
        <v>23</v>
      </c>
      <c r="H7" s="10"/>
      <c r="I7" s="10">
        <v>737</v>
      </c>
      <c r="J7" s="18">
        <f t="shared" si="0"/>
        <v>866</v>
      </c>
      <c r="K7" s="31"/>
    </row>
    <row r="8" spans="1:11" x14ac:dyDescent="0.2">
      <c r="A8" s="163" t="s">
        <v>479</v>
      </c>
      <c r="B8" s="317" t="s">
        <v>466</v>
      </c>
      <c r="C8" s="10"/>
      <c r="D8" s="10"/>
      <c r="E8" s="10">
        <v>12</v>
      </c>
      <c r="F8" s="10">
        <v>94</v>
      </c>
      <c r="G8" s="10"/>
      <c r="H8" s="10">
        <v>3</v>
      </c>
      <c r="I8" s="10">
        <v>484</v>
      </c>
      <c r="J8" s="18">
        <f t="shared" si="0"/>
        <v>593</v>
      </c>
      <c r="K8" s="31">
        <v>58</v>
      </c>
    </row>
    <row r="9" spans="1:11" x14ac:dyDescent="0.2">
      <c r="A9" s="163" t="s">
        <v>480</v>
      </c>
      <c r="B9" s="317" t="s">
        <v>467</v>
      </c>
      <c r="C9" s="10"/>
      <c r="D9" s="10"/>
      <c r="E9" s="10"/>
      <c r="F9" s="10"/>
      <c r="G9" s="10"/>
      <c r="H9" s="10"/>
      <c r="I9" s="10">
        <v>147</v>
      </c>
      <c r="J9" s="18">
        <f t="shared" si="0"/>
        <v>147</v>
      </c>
      <c r="K9" s="31"/>
    </row>
    <row r="10" spans="1:11" x14ac:dyDescent="0.2">
      <c r="A10" s="163" t="s">
        <v>481</v>
      </c>
      <c r="B10" s="317" t="s">
        <v>468</v>
      </c>
      <c r="C10" s="10"/>
      <c r="D10" s="10"/>
      <c r="E10" s="10"/>
      <c r="F10" s="10">
        <v>5253</v>
      </c>
      <c r="G10" s="10"/>
      <c r="H10" s="10"/>
      <c r="I10" s="10">
        <v>41</v>
      </c>
      <c r="J10" s="18">
        <f t="shared" si="0"/>
        <v>5294</v>
      </c>
      <c r="K10" s="31"/>
    </row>
    <row r="11" spans="1:11" x14ac:dyDescent="0.2">
      <c r="A11" s="163" t="s">
        <v>475</v>
      </c>
      <c r="B11" s="317" t="s">
        <v>469</v>
      </c>
      <c r="C11" s="10"/>
      <c r="D11" s="10"/>
      <c r="E11" s="10"/>
      <c r="F11" s="10"/>
      <c r="G11" s="10"/>
      <c r="H11" s="10"/>
      <c r="I11" s="10">
        <v>208</v>
      </c>
      <c r="J11" s="18">
        <f t="shared" si="0"/>
        <v>208</v>
      </c>
      <c r="K11" s="31"/>
    </row>
    <row r="12" spans="1:11" x14ac:dyDescent="0.2">
      <c r="A12" s="163" t="s">
        <v>482</v>
      </c>
      <c r="B12" s="317" t="s">
        <v>470</v>
      </c>
      <c r="C12" s="10"/>
      <c r="D12" s="10"/>
      <c r="E12" s="10"/>
      <c r="F12" s="10"/>
      <c r="G12" s="10"/>
      <c r="H12" s="10"/>
      <c r="I12" s="10"/>
      <c r="J12" s="18">
        <f t="shared" si="0"/>
        <v>0</v>
      </c>
      <c r="K12" s="31"/>
    </row>
    <row r="13" spans="1:11" x14ac:dyDescent="0.2">
      <c r="A13" s="163" t="s">
        <v>483</v>
      </c>
      <c r="B13" s="317" t="s">
        <v>471</v>
      </c>
      <c r="C13" s="10"/>
      <c r="D13" s="10"/>
      <c r="E13" s="10"/>
      <c r="F13" s="10"/>
      <c r="G13" s="10"/>
      <c r="H13" s="10"/>
      <c r="I13" s="10"/>
      <c r="J13" s="18">
        <f t="shared" si="0"/>
        <v>0</v>
      </c>
      <c r="K13" s="31"/>
    </row>
    <row r="14" spans="1:11" x14ac:dyDescent="0.2">
      <c r="A14" s="163" t="s">
        <v>484</v>
      </c>
      <c r="B14" s="317" t="s">
        <v>472</v>
      </c>
      <c r="C14" s="10"/>
      <c r="D14" s="10"/>
      <c r="E14" s="10"/>
      <c r="F14" s="10"/>
      <c r="G14" s="10"/>
      <c r="H14" s="10"/>
      <c r="I14" s="10"/>
      <c r="J14" s="18">
        <f t="shared" si="0"/>
        <v>0</v>
      </c>
      <c r="K14" s="31"/>
    </row>
    <row r="15" spans="1:11" x14ac:dyDescent="0.2">
      <c r="A15" s="163" t="s">
        <v>474</v>
      </c>
      <c r="B15" s="317" t="s">
        <v>473</v>
      </c>
      <c r="C15" s="22"/>
      <c r="D15" s="22"/>
      <c r="E15" s="22"/>
      <c r="F15" s="22"/>
      <c r="G15" s="22"/>
      <c r="H15" s="22"/>
      <c r="I15" s="22">
        <v>69</v>
      </c>
      <c r="J15" s="18">
        <f t="shared" si="0"/>
        <v>69</v>
      </c>
      <c r="K15" s="302"/>
    </row>
    <row r="16" spans="1:11" ht="13.5" thickBot="1" x14ac:dyDescent="0.25">
      <c r="A16" s="24" t="s">
        <v>4</v>
      </c>
      <c r="B16" s="303" t="s">
        <v>93</v>
      </c>
      <c r="C16" s="26">
        <f t="shared" ref="C16:H16" si="1">SUM(C5:C15)</f>
        <v>0</v>
      </c>
      <c r="D16" s="26">
        <f t="shared" si="1"/>
        <v>0</v>
      </c>
      <c r="E16" s="26">
        <f t="shared" si="1"/>
        <v>33</v>
      </c>
      <c r="F16" s="26">
        <f t="shared" si="1"/>
        <v>5432</v>
      </c>
      <c r="G16" s="26">
        <f t="shared" si="1"/>
        <v>23</v>
      </c>
      <c r="H16" s="26">
        <f t="shared" si="1"/>
        <v>3</v>
      </c>
      <c r="I16" s="26">
        <f>SUM(I5:I15)</f>
        <v>1734</v>
      </c>
      <c r="J16" s="19">
        <f>SUM(J5:J15)</f>
        <v>7225</v>
      </c>
      <c r="K16" s="19"/>
    </row>
    <row r="18" spans="1:2" ht="30" customHeight="1" x14ac:dyDescent="0.2">
      <c r="A18" s="1"/>
      <c r="B18" s="1"/>
    </row>
  </sheetData>
  <mergeCells count="7">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workbookViewId="0">
      <selection activeCell="A115" sqref="A115"/>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s="5" customFormat="1" ht="38.25" customHeight="1" x14ac:dyDescent="0.2">
      <c r="A1" s="14" t="s">
        <v>505</v>
      </c>
      <c r="B1" s="8"/>
      <c r="C1" s="549" t="s">
        <v>0</v>
      </c>
      <c r="D1" s="549"/>
      <c r="E1" s="549" t="s">
        <v>2</v>
      </c>
      <c r="F1" s="549"/>
      <c r="G1" s="549" t="s">
        <v>1</v>
      </c>
      <c r="H1" s="549"/>
      <c r="I1" s="559" t="s">
        <v>3</v>
      </c>
      <c r="J1" s="560"/>
      <c r="K1" s="492" t="s">
        <v>4</v>
      </c>
    </row>
    <row r="2" spans="1:11" s="5" customFormat="1" ht="13.5" customHeight="1" thickBot="1" x14ac:dyDescent="0.25">
      <c r="A2" s="40"/>
      <c r="B2" s="44"/>
      <c r="C2" s="45" t="s">
        <v>5</v>
      </c>
      <c r="D2" s="45" t="s">
        <v>6</v>
      </c>
      <c r="E2" s="45" t="s">
        <v>5</v>
      </c>
      <c r="F2" s="45" t="s">
        <v>6</v>
      </c>
      <c r="G2" s="45" t="s">
        <v>5</v>
      </c>
      <c r="H2" s="45" t="s">
        <v>6</v>
      </c>
      <c r="I2" s="113" t="s">
        <v>5</v>
      </c>
      <c r="J2" s="113" t="s">
        <v>6</v>
      </c>
      <c r="K2" s="38"/>
    </row>
    <row r="3" spans="1:11" s="6" customFormat="1" x14ac:dyDescent="0.2">
      <c r="A3" s="100" t="s">
        <v>508</v>
      </c>
      <c r="B3" s="43"/>
      <c r="C3" s="561"/>
      <c r="D3" s="562"/>
      <c r="E3" s="562"/>
      <c r="F3" s="562"/>
      <c r="G3" s="562"/>
      <c r="H3" s="562"/>
      <c r="I3" s="562"/>
      <c r="J3" s="562"/>
      <c r="K3" s="563"/>
    </row>
    <row r="4" spans="1:11" x14ac:dyDescent="0.2">
      <c r="A4" s="315" t="s">
        <v>462</v>
      </c>
      <c r="B4" s="316" t="s">
        <v>461</v>
      </c>
      <c r="C4" s="567"/>
      <c r="D4" s="568"/>
      <c r="E4" s="568"/>
      <c r="F4" s="568"/>
      <c r="G4" s="568"/>
      <c r="H4" s="568"/>
      <c r="I4" s="568"/>
      <c r="J4" s="568"/>
      <c r="K4" s="569"/>
    </row>
    <row r="5" spans="1:11" ht="12.75" customHeight="1" x14ac:dyDescent="0.2">
      <c r="A5" s="163" t="s">
        <v>476</v>
      </c>
      <c r="B5" s="317" t="s">
        <v>463</v>
      </c>
      <c r="C5" s="10"/>
      <c r="D5" s="10"/>
      <c r="E5" s="10"/>
      <c r="F5" s="10"/>
      <c r="G5" s="10"/>
      <c r="H5" s="10"/>
      <c r="I5" s="109"/>
      <c r="J5" s="110"/>
      <c r="K5" s="18">
        <f>SUM(C5:J5)</f>
        <v>0</v>
      </c>
    </row>
    <row r="6" spans="1:11" ht="12.75" customHeight="1" x14ac:dyDescent="0.2">
      <c r="A6" s="163" t="s">
        <v>477</v>
      </c>
      <c r="B6" s="317" t="s">
        <v>464</v>
      </c>
      <c r="C6" s="10"/>
      <c r="D6" s="10"/>
      <c r="E6" s="10"/>
      <c r="F6" s="10"/>
      <c r="G6" s="10"/>
      <c r="H6" s="10"/>
      <c r="I6" s="109"/>
      <c r="J6" s="110"/>
      <c r="K6" s="18">
        <f t="shared" ref="K6:K18" si="0">SUM(C6:J6)</f>
        <v>0</v>
      </c>
    </row>
    <row r="7" spans="1:11" x14ac:dyDescent="0.2">
      <c r="A7" s="163" t="s">
        <v>478</v>
      </c>
      <c r="B7" s="317" t="s">
        <v>465</v>
      </c>
      <c r="C7" s="10"/>
      <c r="D7" s="10"/>
      <c r="E7" s="10"/>
      <c r="F7" s="10"/>
      <c r="G7" s="10"/>
      <c r="H7" s="10"/>
      <c r="I7" s="109"/>
      <c r="J7" s="110"/>
      <c r="K7" s="18">
        <f t="shared" si="0"/>
        <v>0</v>
      </c>
    </row>
    <row r="8" spans="1:11" x14ac:dyDescent="0.2">
      <c r="A8" s="163" t="s">
        <v>479</v>
      </c>
      <c r="B8" s="317" t="s">
        <v>466</v>
      </c>
      <c r="C8" s="10"/>
      <c r="D8" s="10"/>
      <c r="E8" s="10"/>
      <c r="F8" s="10"/>
      <c r="G8" s="10"/>
      <c r="H8" s="10"/>
      <c r="I8" s="109"/>
      <c r="J8" s="110"/>
      <c r="K8" s="18">
        <f t="shared" si="0"/>
        <v>0</v>
      </c>
    </row>
    <row r="9" spans="1:11" x14ac:dyDescent="0.2">
      <c r="A9" s="163" t="s">
        <v>480</v>
      </c>
      <c r="B9" s="317" t="s">
        <v>467</v>
      </c>
      <c r="C9" s="10"/>
      <c r="D9" s="10"/>
      <c r="E9" s="10"/>
      <c r="F9" s="10"/>
      <c r="G9" s="10"/>
      <c r="H9" s="10"/>
      <c r="I9" s="109"/>
      <c r="J9" s="110"/>
      <c r="K9" s="18">
        <f t="shared" si="0"/>
        <v>0</v>
      </c>
    </row>
    <row r="10" spans="1:11" ht="12.75" customHeight="1" x14ac:dyDescent="0.2">
      <c r="A10" s="163" t="s">
        <v>481</v>
      </c>
      <c r="B10" s="317" t="s">
        <v>468</v>
      </c>
      <c r="C10" s="10"/>
      <c r="D10" s="10"/>
      <c r="E10" s="10"/>
      <c r="F10" s="10"/>
      <c r="G10" s="10"/>
      <c r="H10" s="10"/>
      <c r="I10" s="109"/>
      <c r="J10" s="110"/>
      <c r="K10" s="18">
        <f t="shared" si="0"/>
        <v>0</v>
      </c>
    </row>
    <row r="11" spans="1:11" x14ac:dyDescent="0.2">
      <c r="A11" s="163" t="s">
        <v>475</v>
      </c>
      <c r="B11" s="317" t="s">
        <v>469</v>
      </c>
      <c r="C11" s="10"/>
      <c r="D11" s="10"/>
      <c r="E11" s="10"/>
      <c r="F11" s="10"/>
      <c r="G11" s="10"/>
      <c r="H11" s="10"/>
      <c r="I11" s="109"/>
      <c r="J11" s="110"/>
      <c r="K11" s="18">
        <f t="shared" si="0"/>
        <v>0</v>
      </c>
    </row>
    <row r="12" spans="1:11" x14ac:dyDescent="0.2">
      <c r="A12" s="163" t="s">
        <v>482</v>
      </c>
      <c r="B12" s="317" t="s">
        <v>470</v>
      </c>
      <c r="C12" s="10">
        <v>785</v>
      </c>
      <c r="D12" s="10">
        <v>280</v>
      </c>
      <c r="E12" s="10"/>
      <c r="F12" s="10"/>
      <c r="G12" s="10">
        <v>229</v>
      </c>
      <c r="H12" s="10">
        <v>157</v>
      </c>
      <c r="I12" s="109">
        <v>59</v>
      </c>
      <c r="J12" s="110">
        <v>50</v>
      </c>
      <c r="K12" s="18">
        <f t="shared" si="0"/>
        <v>1560</v>
      </c>
    </row>
    <row r="13" spans="1:11" x14ac:dyDescent="0.2">
      <c r="A13" s="163" t="s">
        <v>483</v>
      </c>
      <c r="B13" s="317" t="s">
        <v>471</v>
      </c>
      <c r="C13" s="10"/>
      <c r="D13" s="10"/>
      <c r="E13" s="10"/>
      <c r="F13" s="10"/>
      <c r="G13" s="10"/>
      <c r="H13" s="10"/>
      <c r="I13" s="109"/>
      <c r="J13" s="110"/>
      <c r="K13" s="18">
        <f t="shared" si="0"/>
        <v>0</v>
      </c>
    </row>
    <row r="14" spans="1:11" s="6" customFormat="1" x14ac:dyDescent="0.2">
      <c r="A14" s="163" t="s">
        <v>484</v>
      </c>
      <c r="B14" s="317" t="s">
        <v>472</v>
      </c>
      <c r="C14" s="10"/>
      <c r="D14" s="10"/>
      <c r="E14" s="10"/>
      <c r="F14" s="10"/>
      <c r="G14" s="10"/>
      <c r="H14" s="10"/>
      <c r="I14" s="109"/>
      <c r="J14" s="110"/>
      <c r="K14" s="18">
        <f t="shared" si="0"/>
        <v>0</v>
      </c>
    </row>
    <row r="15" spans="1:11" s="6" customFormat="1" x14ac:dyDescent="0.2">
      <c r="A15" s="163" t="s">
        <v>474</v>
      </c>
      <c r="B15" s="317" t="s">
        <v>473</v>
      </c>
      <c r="C15" s="10"/>
      <c r="D15" s="10"/>
      <c r="E15" s="10"/>
      <c r="F15" s="10"/>
      <c r="G15" s="10"/>
      <c r="H15" s="10"/>
      <c r="I15" s="109"/>
      <c r="J15" s="110"/>
      <c r="K15" s="18">
        <f t="shared" si="0"/>
        <v>0</v>
      </c>
    </row>
    <row r="16" spans="1:11" s="6" customFormat="1" x14ac:dyDescent="0.2">
      <c r="A16" s="318" t="s">
        <v>92</v>
      </c>
      <c r="B16" s="319" t="s">
        <v>93</v>
      </c>
      <c r="C16" s="13">
        <f>SUM(C5:C15)</f>
        <v>785</v>
      </c>
      <c r="D16" s="13">
        <f t="shared" ref="D16:J16" si="1">SUM(D5:D15)</f>
        <v>280</v>
      </c>
      <c r="E16" s="13">
        <f t="shared" si="1"/>
        <v>0</v>
      </c>
      <c r="F16" s="13">
        <f t="shared" si="1"/>
        <v>0</v>
      </c>
      <c r="G16" s="13">
        <f t="shared" si="1"/>
        <v>229</v>
      </c>
      <c r="H16" s="13">
        <f t="shared" si="1"/>
        <v>157</v>
      </c>
      <c r="I16" s="13">
        <f t="shared" si="1"/>
        <v>59</v>
      </c>
      <c r="J16" s="13">
        <f t="shared" si="1"/>
        <v>50</v>
      </c>
      <c r="K16" s="18">
        <f>SUM(K5:K15)</f>
        <v>1560</v>
      </c>
    </row>
    <row r="17" spans="1:11" s="6" customFormat="1" x14ac:dyDescent="0.2">
      <c r="A17" s="327" t="s">
        <v>606</v>
      </c>
      <c r="B17" s="328" t="s">
        <v>93</v>
      </c>
      <c r="C17" s="90">
        <v>349</v>
      </c>
      <c r="D17" s="90">
        <v>112</v>
      </c>
      <c r="E17" s="90"/>
      <c r="F17" s="90"/>
      <c r="G17" s="90">
        <v>110</v>
      </c>
      <c r="H17" s="90">
        <v>98</v>
      </c>
      <c r="I17" s="90">
        <v>32</v>
      </c>
      <c r="J17" s="90">
        <v>24</v>
      </c>
      <c r="K17" s="20">
        <f t="shared" si="0"/>
        <v>725</v>
      </c>
    </row>
    <row r="18" spans="1:11" s="6" customFormat="1" x14ac:dyDescent="0.2">
      <c r="A18" s="327" t="s">
        <v>607</v>
      </c>
      <c r="B18" s="328" t="s">
        <v>93</v>
      </c>
      <c r="C18" s="90">
        <v>30</v>
      </c>
      <c r="D18" s="90">
        <v>12</v>
      </c>
      <c r="E18" s="90"/>
      <c r="F18" s="90"/>
      <c r="G18" s="90">
        <v>23</v>
      </c>
      <c r="H18" s="90">
        <v>9</v>
      </c>
      <c r="I18" s="90">
        <v>12</v>
      </c>
      <c r="J18" s="90">
        <v>9</v>
      </c>
      <c r="K18" s="20">
        <f t="shared" si="0"/>
        <v>95</v>
      </c>
    </row>
    <row r="19" spans="1:11" s="2" customFormat="1" x14ac:dyDescent="0.2">
      <c r="A19" s="166" t="s">
        <v>552</v>
      </c>
      <c r="B19" s="320"/>
      <c r="C19" s="564"/>
      <c r="D19" s="565"/>
      <c r="E19" s="565"/>
      <c r="F19" s="565"/>
      <c r="G19" s="565"/>
      <c r="H19" s="565"/>
      <c r="I19" s="565"/>
      <c r="J19" s="565"/>
      <c r="K19" s="566"/>
    </row>
    <row r="20" spans="1:11" x14ac:dyDescent="0.2">
      <c r="A20" s="315" t="s">
        <v>462</v>
      </c>
      <c r="B20" s="316" t="s">
        <v>461</v>
      </c>
      <c r="C20" s="567"/>
      <c r="D20" s="568"/>
      <c r="E20" s="568"/>
      <c r="F20" s="568"/>
      <c r="G20" s="568"/>
      <c r="H20" s="568"/>
      <c r="I20" s="568"/>
      <c r="J20" s="568"/>
      <c r="K20" s="569"/>
    </row>
    <row r="21" spans="1:11" x14ac:dyDescent="0.2">
      <c r="A21" s="163" t="s">
        <v>476</v>
      </c>
      <c r="B21" s="317" t="s">
        <v>463</v>
      </c>
      <c r="C21" s="10"/>
      <c r="D21" s="10"/>
      <c r="E21" s="10"/>
      <c r="F21" s="10"/>
      <c r="G21" s="10"/>
      <c r="H21" s="10"/>
      <c r="I21" s="109"/>
      <c r="J21" s="110"/>
      <c r="K21" s="18">
        <f>SUM(C21:J21)</f>
        <v>0</v>
      </c>
    </row>
    <row r="22" spans="1:11" x14ac:dyDescent="0.2">
      <c r="A22" s="163" t="s">
        <v>477</v>
      </c>
      <c r="B22" s="317" t="s">
        <v>464</v>
      </c>
      <c r="C22" s="10"/>
      <c r="D22" s="10"/>
      <c r="E22" s="10"/>
      <c r="F22" s="10"/>
      <c r="G22" s="10"/>
      <c r="H22" s="10"/>
      <c r="I22" s="109"/>
      <c r="J22" s="110"/>
      <c r="K22" s="18">
        <f t="shared" ref="K22:K31" si="2">SUM(C22:J22)</f>
        <v>0</v>
      </c>
    </row>
    <row r="23" spans="1:11" x14ac:dyDescent="0.2">
      <c r="A23" s="163" t="s">
        <v>478</v>
      </c>
      <c r="B23" s="317" t="s">
        <v>465</v>
      </c>
      <c r="C23" s="10"/>
      <c r="D23" s="10"/>
      <c r="E23" s="10"/>
      <c r="F23" s="10"/>
      <c r="G23" s="10"/>
      <c r="H23" s="10"/>
      <c r="I23" s="109"/>
      <c r="J23" s="110"/>
      <c r="K23" s="18">
        <f t="shared" si="2"/>
        <v>0</v>
      </c>
    </row>
    <row r="24" spans="1:11" x14ac:dyDescent="0.2">
      <c r="A24" s="163" t="s">
        <v>479</v>
      </c>
      <c r="B24" s="317" t="s">
        <v>466</v>
      </c>
      <c r="C24" s="10">
        <v>251</v>
      </c>
      <c r="D24" s="10">
        <v>139</v>
      </c>
      <c r="E24" s="10"/>
      <c r="F24" s="10"/>
      <c r="G24" s="10">
        <v>88</v>
      </c>
      <c r="H24" s="10">
        <v>134</v>
      </c>
      <c r="I24" s="109">
        <v>10</v>
      </c>
      <c r="J24" s="110">
        <v>9</v>
      </c>
      <c r="K24" s="18">
        <f t="shared" si="2"/>
        <v>631</v>
      </c>
    </row>
    <row r="25" spans="1:11" x14ac:dyDescent="0.2">
      <c r="A25" s="163" t="s">
        <v>480</v>
      </c>
      <c r="B25" s="317" t="s">
        <v>467</v>
      </c>
      <c r="C25" s="10">
        <v>550</v>
      </c>
      <c r="D25" s="10">
        <v>114</v>
      </c>
      <c r="E25" s="10"/>
      <c r="F25" s="10"/>
      <c r="G25" s="10">
        <v>138</v>
      </c>
      <c r="H25" s="10">
        <v>259</v>
      </c>
      <c r="I25" s="109">
        <v>41</v>
      </c>
      <c r="J25" s="110">
        <v>42</v>
      </c>
      <c r="K25" s="18">
        <f t="shared" si="2"/>
        <v>1144</v>
      </c>
    </row>
    <row r="26" spans="1:11" x14ac:dyDescent="0.2">
      <c r="A26" s="163" t="s">
        <v>481</v>
      </c>
      <c r="B26" s="317" t="s">
        <v>468</v>
      </c>
      <c r="C26" s="10"/>
      <c r="D26" s="10"/>
      <c r="E26" s="10"/>
      <c r="F26" s="10"/>
      <c r="G26" s="10"/>
      <c r="H26" s="10"/>
      <c r="I26" s="109"/>
      <c r="J26" s="110"/>
      <c r="K26" s="18">
        <f t="shared" si="2"/>
        <v>0</v>
      </c>
    </row>
    <row r="27" spans="1:11" x14ac:dyDescent="0.2">
      <c r="A27" s="163" t="s">
        <v>475</v>
      </c>
      <c r="B27" s="317" t="s">
        <v>469</v>
      </c>
      <c r="C27" s="10">
        <v>39</v>
      </c>
      <c r="D27" s="10">
        <v>24</v>
      </c>
      <c r="E27" s="10"/>
      <c r="F27" s="10"/>
      <c r="G27" s="10">
        <v>41</v>
      </c>
      <c r="H27" s="10">
        <v>56</v>
      </c>
      <c r="I27" s="109"/>
      <c r="J27" s="110"/>
      <c r="K27" s="18">
        <f t="shared" si="2"/>
        <v>160</v>
      </c>
    </row>
    <row r="28" spans="1:11" x14ac:dyDescent="0.2">
      <c r="A28" s="163" t="s">
        <v>482</v>
      </c>
      <c r="B28" s="317" t="s">
        <v>470</v>
      </c>
      <c r="C28" s="10"/>
      <c r="D28" s="10"/>
      <c r="E28" s="10"/>
      <c r="F28" s="10"/>
      <c r="G28" s="10"/>
      <c r="H28" s="10"/>
      <c r="I28" s="109"/>
      <c r="J28" s="110"/>
      <c r="K28" s="18">
        <f t="shared" si="2"/>
        <v>0</v>
      </c>
    </row>
    <row r="29" spans="1:11" x14ac:dyDescent="0.2">
      <c r="A29" s="163" t="s">
        <v>483</v>
      </c>
      <c r="B29" s="317" t="s">
        <v>471</v>
      </c>
      <c r="C29" s="10"/>
      <c r="D29" s="10"/>
      <c r="E29" s="10"/>
      <c r="F29" s="10"/>
      <c r="G29" s="10"/>
      <c r="H29" s="10"/>
      <c r="I29" s="109"/>
      <c r="J29" s="110"/>
      <c r="K29" s="18">
        <f t="shared" si="2"/>
        <v>0</v>
      </c>
    </row>
    <row r="30" spans="1:11" x14ac:dyDescent="0.2">
      <c r="A30" s="163" t="s">
        <v>484</v>
      </c>
      <c r="B30" s="317" t="s">
        <v>472</v>
      </c>
      <c r="C30" s="10"/>
      <c r="D30" s="10"/>
      <c r="E30" s="10"/>
      <c r="F30" s="10"/>
      <c r="G30" s="10"/>
      <c r="H30" s="10"/>
      <c r="I30" s="109"/>
      <c r="J30" s="110"/>
      <c r="K30" s="18">
        <f t="shared" si="2"/>
        <v>0</v>
      </c>
    </row>
    <row r="31" spans="1:11" x14ac:dyDescent="0.2">
      <c r="A31" s="163" t="s">
        <v>474</v>
      </c>
      <c r="B31" s="317" t="s">
        <v>473</v>
      </c>
      <c r="C31" s="10"/>
      <c r="D31" s="10"/>
      <c r="E31" s="10"/>
      <c r="F31" s="10"/>
      <c r="G31" s="10"/>
      <c r="H31" s="10"/>
      <c r="I31" s="109"/>
      <c r="J31" s="110"/>
      <c r="K31" s="18">
        <f t="shared" si="2"/>
        <v>0</v>
      </c>
    </row>
    <row r="32" spans="1:11" x14ac:dyDescent="0.2">
      <c r="A32" s="318" t="s">
        <v>92</v>
      </c>
      <c r="B32" s="319" t="s">
        <v>93</v>
      </c>
      <c r="C32" s="13">
        <f>SUM(C21:C31)</f>
        <v>840</v>
      </c>
      <c r="D32" s="13">
        <f t="shared" ref="D32:J32" si="3">SUM(D21:D31)</f>
        <v>277</v>
      </c>
      <c r="E32" s="13">
        <f t="shared" si="3"/>
        <v>0</v>
      </c>
      <c r="F32" s="13">
        <f t="shared" si="3"/>
        <v>0</v>
      </c>
      <c r="G32" s="13">
        <f t="shared" si="3"/>
        <v>267</v>
      </c>
      <c r="H32" s="13">
        <f t="shared" si="3"/>
        <v>449</v>
      </c>
      <c r="I32" s="13">
        <f t="shared" si="3"/>
        <v>51</v>
      </c>
      <c r="J32" s="13">
        <f t="shared" si="3"/>
        <v>51</v>
      </c>
      <c r="K32" s="18">
        <f>SUM(K21:K31)</f>
        <v>1935</v>
      </c>
    </row>
    <row r="33" spans="1:11" x14ac:dyDescent="0.2">
      <c r="A33" s="327" t="s">
        <v>608</v>
      </c>
      <c r="B33" s="328" t="s">
        <v>93</v>
      </c>
      <c r="C33" s="109">
        <v>527</v>
      </c>
      <c r="D33" s="109">
        <v>193</v>
      </c>
      <c r="E33" s="109"/>
      <c r="F33" s="109"/>
      <c r="G33" s="109">
        <v>177</v>
      </c>
      <c r="H33" s="109">
        <v>325</v>
      </c>
      <c r="I33" s="109">
        <v>18</v>
      </c>
      <c r="J33" s="109">
        <v>21</v>
      </c>
      <c r="K33" s="20">
        <f t="shared" ref="K33:K34" si="4">SUM(C33:J33)</f>
        <v>1261</v>
      </c>
    </row>
    <row r="34" spans="1:11" x14ac:dyDescent="0.2">
      <c r="A34" s="327" t="s">
        <v>609</v>
      </c>
      <c r="B34" s="328" t="s">
        <v>93</v>
      </c>
      <c r="C34" s="90">
        <v>114</v>
      </c>
      <c r="D34" s="90">
        <v>19</v>
      </c>
      <c r="E34" s="90"/>
      <c r="F34" s="90"/>
      <c r="G34" s="90">
        <v>56</v>
      </c>
      <c r="H34" s="90">
        <v>40</v>
      </c>
      <c r="I34" s="90">
        <v>31</v>
      </c>
      <c r="J34" s="90">
        <v>21</v>
      </c>
      <c r="K34" s="20">
        <f t="shared" si="4"/>
        <v>281</v>
      </c>
    </row>
    <row r="35" spans="1:11" x14ac:dyDescent="0.2">
      <c r="A35" s="166" t="s">
        <v>553</v>
      </c>
      <c r="B35" s="320"/>
      <c r="C35" s="564"/>
      <c r="D35" s="565"/>
      <c r="E35" s="565"/>
      <c r="F35" s="565"/>
      <c r="G35" s="565"/>
      <c r="H35" s="565"/>
      <c r="I35" s="565"/>
      <c r="J35" s="565"/>
      <c r="K35" s="566"/>
    </row>
    <row r="36" spans="1:11" x14ac:dyDescent="0.2">
      <c r="A36" s="315" t="s">
        <v>462</v>
      </c>
      <c r="B36" s="316" t="s">
        <v>461</v>
      </c>
      <c r="C36" s="567"/>
      <c r="D36" s="568"/>
      <c r="E36" s="568"/>
      <c r="F36" s="568"/>
      <c r="G36" s="568"/>
      <c r="H36" s="568"/>
      <c r="I36" s="568"/>
      <c r="J36" s="568"/>
      <c r="K36" s="569"/>
    </row>
    <row r="37" spans="1:11" x14ac:dyDescent="0.2">
      <c r="A37" s="163" t="s">
        <v>476</v>
      </c>
      <c r="B37" s="317" t="s">
        <v>463</v>
      </c>
      <c r="C37" s="10"/>
      <c r="D37" s="10"/>
      <c r="E37" s="10"/>
      <c r="F37" s="10"/>
      <c r="G37" s="10"/>
      <c r="H37" s="10"/>
      <c r="I37" s="109"/>
      <c r="J37" s="110"/>
      <c r="K37" s="18">
        <f>SUM(C37:J37)</f>
        <v>0</v>
      </c>
    </row>
    <row r="38" spans="1:11" x14ac:dyDescent="0.2">
      <c r="A38" s="163" t="s">
        <v>477</v>
      </c>
      <c r="B38" s="317" t="s">
        <v>464</v>
      </c>
      <c r="C38" s="10"/>
      <c r="D38" s="10"/>
      <c r="E38" s="10"/>
      <c r="F38" s="10"/>
      <c r="G38" s="10"/>
      <c r="H38" s="10"/>
      <c r="I38" s="109"/>
      <c r="J38" s="110"/>
      <c r="K38" s="18">
        <f t="shared" ref="K38:K47" si="5">SUM(C38:J38)</f>
        <v>0</v>
      </c>
    </row>
    <row r="39" spans="1:11" x14ac:dyDescent="0.2">
      <c r="A39" s="163" t="s">
        <v>478</v>
      </c>
      <c r="B39" s="317" t="s">
        <v>465</v>
      </c>
      <c r="C39" s="10">
        <v>381</v>
      </c>
      <c r="D39" s="10"/>
      <c r="E39" s="10"/>
      <c r="F39" s="10"/>
      <c r="G39" s="10">
        <v>166</v>
      </c>
      <c r="H39" s="10">
        <v>0</v>
      </c>
      <c r="I39" s="109">
        <v>34</v>
      </c>
      <c r="J39" s="110">
        <v>20</v>
      </c>
      <c r="K39" s="18">
        <f t="shared" si="5"/>
        <v>601</v>
      </c>
    </row>
    <row r="40" spans="1:11" x14ac:dyDescent="0.2">
      <c r="A40" s="163" t="s">
        <v>479</v>
      </c>
      <c r="B40" s="317" t="s">
        <v>466</v>
      </c>
      <c r="C40" s="10">
        <v>200</v>
      </c>
      <c r="D40" s="10">
        <v>141</v>
      </c>
      <c r="E40" s="10"/>
      <c r="F40" s="10"/>
      <c r="G40" s="10">
        <v>98</v>
      </c>
      <c r="H40" s="10">
        <v>108</v>
      </c>
      <c r="I40" s="109"/>
      <c r="J40" s="110"/>
      <c r="K40" s="18">
        <f t="shared" si="5"/>
        <v>547</v>
      </c>
    </row>
    <row r="41" spans="1:11" x14ac:dyDescent="0.2">
      <c r="A41" s="163" t="s">
        <v>480</v>
      </c>
      <c r="B41" s="317" t="s">
        <v>467</v>
      </c>
      <c r="C41" s="10"/>
      <c r="D41" s="10"/>
      <c r="E41" s="10"/>
      <c r="F41" s="10"/>
      <c r="G41" s="10"/>
      <c r="H41" s="10"/>
      <c r="I41" s="109"/>
      <c r="J41" s="110"/>
      <c r="K41" s="18">
        <f t="shared" si="5"/>
        <v>0</v>
      </c>
    </row>
    <row r="42" spans="1:11" x14ac:dyDescent="0.2">
      <c r="A42" s="163" t="s">
        <v>481</v>
      </c>
      <c r="B42" s="317" t="s">
        <v>468</v>
      </c>
      <c r="C42" s="10"/>
      <c r="D42" s="10"/>
      <c r="E42" s="10"/>
      <c r="F42" s="10"/>
      <c r="G42" s="10"/>
      <c r="H42" s="10"/>
      <c r="I42" s="109"/>
      <c r="J42" s="110"/>
      <c r="K42" s="18">
        <f t="shared" si="5"/>
        <v>0</v>
      </c>
    </row>
    <row r="43" spans="1:11" x14ac:dyDescent="0.2">
      <c r="A43" s="163" t="s">
        <v>475</v>
      </c>
      <c r="B43" s="317" t="s">
        <v>469</v>
      </c>
      <c r="C43" s="10"/>
      <c r="D43" s="10"/>
      <c r="E43" s="10"/>
      <c r="F43" s="10"/>
      <c r="G43" s="10"/>
      <c r="H43" s="10"/>
      <c r="I43" s="109"/>
      <c r="J43" s="110"/>
      <c r="K43" s="18">
        <f t="shared" si="5"/>
        <v>0</v>
      </c>
    </row>
    <row r="44" spans="1:11" x14ac:dyDescent="0.2">
      <c r="A44" s="163" t="s">
        <v>482</v>
      </c>
      <c r="B44" s="317" t="s">
        <v>470</v>
      </c>
      <c r="C44" s="10"/>
      <c r="D44" s="10"/>
      <c r="E44" s="10"/>
      <c r="F44" s="10"/>
      <c r="G44" s="10"/>
      <c r="H44" s="10"/>
      <c r="I44" s="109"/>
      <c r="J44" s="110"/>
      <c r="K44" s="18">
        <f t="shared" si="5"/>
        <v>0</v>
      </c>
    </row>
    <row r="45" spans="1:11" x14ac:dyDescent="0.2">
      <c r="A45" s="163" t="s">
        <v>483</v>
      </c>
      <c r="B45" s="317" t="s">
        <v>471</v>
      </c>
      <c r="C45" s="10"/>
      <c r="D45" s="10"/>
      <c r="E45" s="10"/>
      <c r="F45" s="10"/>
      <c r="G45" s="10"/>
      <c r="H45" s="10"/>
      <c r="I45" s="109"/>
      <c r="J45" s="110"/>
      <c r="K45" s="18">
        <f t="shared" si="5"/>
        <v>0</v>
      </c>
    </row>
    <row r="46" spans="1:11" x14ac:dyDescent="0.2">
      <c r="A46" s="163" t="s">
        <v>484</v>
      </c>
      <c r="B46" s="317" t="s">
        <v>472</v>
      </c>
      <c r="C46" s="10"/>
      <c r="D46" s="10"/>
      <c r="E46" s="10"/>
      <c r="F46" s="10"/>
      <c r="G46" s="10"/>
      <c r="H46" s="10"/>
      <c r="I46" s="109"/>
      <c r="J46" s="110"/>
      <c r="K46" s="18">
        <f t="shared" si="5"/>
        <v>0</v>
      </c>
    </row>
    <row r="47" spans="1:11" x14ac:dyDescent="0.2">
      <c r="A47" s="163" t="s">
        <v>474</v>
      </c>
      <c r="B47" s="317" t="s">
        <v>473</v>
      </c>
      <c r="C47" s="10"/>
      <c r="D47" s="10"/>
      <c r="E47" s="10"/>
      <c r="F47" s="10"/>
      <c r="G47" s="10"/>
      <c r="H47" s="10"/>
      <c r="I47" s="109"/>
      <c r="J47" s="110"/>
      <c r="K47" s="18">
        <f t="shared" si="5"/>
        <v>0</v>
      </c>
    </row>
    <row r="48" spans="1:11" x14ac:dyDescent="0.2">
      <c r="A48" s="318" t="s">
        <v>92</v>
      </c>
      <c r="B48" s="319" t="s">
        <v>93</v>
      </c>
      <c r="C48" s="13">
        <f>SUM(C37:C47)</f>
        <v>581</v>
      </c>
      <c r="D48" s="13">
        <f t="shared" ref="D48:J48" si="6">SUM(D37:D47)</f>
        <v>141</v>
      </c>
      <c r="E48" s="13">
        <f t="shared" si="6"/>
        <v>0</v>
      </c>
      <c r="F48" s="13">
        <f t="shared" si="6"/>
        <v>0</v>
      </c>
      <c r="G48" s="13">
        <f t="shared" si="6"/>
        <v>264</v>
      </c>
      <c r="H48" s="13">
        <f t="shared" si="6"/>
        <v>108</v>
      </c>
      <c r="I48" s="13">
        <f t="shared" si="6"/>
        <v>34</v>
      </c>
      <c r="J48" s="13">
        <f t="shared" si="6"/>
        <v>20</v>
      </c>
      <c r="K48" s="18">
        <f>SUM(K37:K47)</f>
        <v>1148</v>
      </c>
    </row>
    <row r="49" spans="1:11" x14ac:dyDescent="0.2">
      <c r="A49" s="327" t="s">
        <v>610</v>
      </c>
      <c r="B49" s="328" t="s">
        <v>93</v>
      </c>
      <c r="C49" s="109">
        <v>362</v>
      </c>
      <c r="D49" s="109">
        <v>85</v>
      </c>
      <c r="E49" s="109"/>
      <c r="F49" s="109"/>
      <c r="G49" s="109">
        <v>170</v>
      </c>
      <c r="H49" s="109">
        <v>67</v>
      </c>
      <c r="I49" s="109">
        <v>17</v>
      </c>
      <c r="J49" s="109">
        <v>13</v>
      </c>
      <c r="K49" s="20">
        <f t="shared" ref="K49:K50" si="7">SUM(C49:J49)</f>
        <v>714</v>
      </c>
    </row>
    <row r="50" spans="1:11" x14ac:dyDescent="0.2">
      <c r="A50" s="327" t="s">
        <v>611</v>
      </c>
      <c r="B50" s="328" t="s">
        <v>93</v>
      </c>
      <c r="C50" s="90">
        <v>143</v>
      </c>
      <c r="D50" s="90">
        <v>2</v>
      </c>
      <c r="E50" s="90"/>
      <c r="F50" s="90"/>
      <c r="G50" s="90">
        <v>75</v>
      </c>
      <c r="H50" s="90">
        <v>5</v>
      </c>
      <c r="I50" s="90">
        <v>12</v>
      </c>
      <c r="J50" s="90">
        <v>4</v>
      </c>
      <c r="K50" s="20">
        <f t="shared" si="7"/>
        <v>241</v>
      </c>
    </row>
    <row r="51" spans="1:11" x14ac:dyDescent="0.2">
      <c r="A51" s="166" t="s">
        <v>554</v>
      </c>
      <c r="B51" s="320"/>
      <c r="C51" s="564"/>
      <c r="D51" s="565"/>
      <c r="E51" s="565"/>
      <c r="F51" s="565"/>
      <c r="G51" s="565"/>
      <c r="H51" s="565"/>
      <c r="I51" s="565"/>
      <c r="J51" s="565"/>
      <c r="K51" s="566"/>
    </row>
    <row r="52" spans="1:11" x14ac:dyDescent="0.2">
      <c r="A52" s="315" t="s">
        <v>462</v>
      </c>
      <c r="B52" s="316" t="s">
        <v>461</v>
      </c>
      <c r="C52" s="567"/>
      <c r="D52" s="568"/>
      <c r="E52" s="568"/>
      <c r="F52" s="568"/>
      <c r="G52" s="568"/>
      <c r="H52" s="568"/>
      <c r="I52" s="568"/>
      <c r="J52" s="568"/>
      <c r="K52" s="569"/>
    </row>
    <row r="53" spans="1:11" x14ac:dyDescent="0.2">
      <c r="A53" s="163" t="s">
        <v>476</v>
      </c>
      <c r="B53" s="317" t="s">
        <v>463</v>
      </c>
      <c r="C53" s="10"/>
      <c r="D53" s="10"/>
      <c r="E53" s="10"/>
      <c r="F53" s="10"/>
      <c r="G53" s="10"/>
      <c r="H53" s="10"/>
      <c r="I53" s="109"/>
      <c r="J53" s="110"/>
      <c r="K53" s="18">
        <f>SUM(C53:J53)</f>
        <v>0</v>
      </c>
    </row>
    <row r="54" spans="1:11" x14ac:dyDescent="0.2">
      <c r="A54" s="163" t="s">
        <v>477</v>
      </c>
      <c r="B54" s="317" t="s">
        <v>464</v>
      </c>
      <c r="C54" s="10"/>
      <c r="D54" s="10"/>
      <c r="E54" s="10"/>
      <c r="F54" s="10"/>
      <c r="G54" s="10"/>
      <c r="H54" s="10"/>
      <c r="I54" s="109"/>
      <c r="J54" s="110"/>
      <c r="K54" s="18">
        <f t="shared" ref="K54:K63" si="8">SUM(C54:J54)</f>
        <v>0</v>
      </c>
    </row>
    <row r="55" spans="1:11" x14ac:dyDescent="0.2">
      <c r="A55" s="163" t="s">
        <v>478</v>
      </c>
      <c r="B55" s="317" t="s">
        <v>465</v>
      </c>
      <c r="C55" s="10"/>
      <c r="D55" s="10"/>
      <c r="E55" s="10"/>
      <c r="F55" s="10"/>
      <c r="G55" s="10"/>
      <c r="H55" s="10"/>
      <c r="I55" s="109"/>
      <c r="J55" s="110"/>
      <c r="K55" s="18">
        <f t="shared" si="8"/>
        <v>0</v>
      </c>
    </row>
    <row r="56" spans="1:11" x14ac:dyDescent="0.2">
      <c r="A56" s="163" t="s">
        <v>479</v>
      </c>
      <c r="B56" s="317" t="s">
        <v>466</v>
      </c>
      <c r="C56" s="10"/>
      <c r="D56" s="10"/>
      <c r="E56" s="10"/>
      <c r="F56" s="10"/>
      <c r="G56" s="10"/>
      <c r="H56" s="10"/>
      <c r="I56" s="109"/>
      <c r="J56" s="110"/>
      <c r="K56" s="18">
        <f t="shared" si="8"/>
        <v>0</v>
      </c>
    </row>
    <row r="57" spans="1:11" x14ac:dyDescent="0.2">
      <c r="A57" s="163" t="s">
        <v>480</v>
      </c>
      <c r="B57" s="317" t="s">
        <v>467</v>
      </c>
      <c r="C57" s="10"/>
      <c r="D57" s="10"/>
      <c r="E57" s="10"/>
      <c r="F57" s="10"/>
      <c r="G57" s="10"/>
      <c r="H57" s="10"/>
      <c r="I57" s="109"/>
      <c r="J57" s="110"/>
      <c r="K57" s="18">
        <f t="shared" si="8"/>
        <v>0</v>
      </c>
    </row>
    <row r="58" spans="1:11" x14ac:dyDescent="0.2">
      <c r="A58" s="163" t="s">
        <v>481</v>
      </c>
      <c r="B58" s="317" t="s">
        <v>468</v>
      </c>
      <c r="C58" s="10"/>
      <c r="D58" s="10"/>
      <c r="E58" s="10"/>
      <c r="F58" s="10"/>
      <c r="G58" s="10"/>
      <c r="H58" s="10"/>
      <c r="I58" s="109"/>
      <c r="J58" s="110"/>
      <c r="K58" s="18">
        <f t="shared" si="8"/>
        <v>0</v>
      </c>
    </row>
    <row r="59" spans="1:11" x14ac:dyDescent="0.2">
      <c r="A59" s="163" t="s">
        <v>475</v>
      </c>
      <c r="B59" s="317" t="s">
        <v>469</v>
      </c>
      <c r="C59" s="10">
        <v>636</v>
      </c>
      <c r="D59" s="10">
        <v>238</v>
      </c>
      <c r="E59" s="10"/>
      <c r="F59" s="10"/>
      <c r="G59" s="10">
        <v>132</v>
      </c>
      <c r="H59" s="10">
        <v>259</v>
      </c>
      <c r="I59" s="109"/>
      <c r="J59" s="110"/>
      <c r="K59" s="18">
        <f t="shared" si="8"/>
        <v>1265</v>
      </c>
    </row>
    <row r="60" spans="1:11" x14ac:dyDescent="0.2">
      <c r="A60" s="163" t="s">
        <v>482</v>
      </c>
      <c r="B60" s="317" t="s">
        <v>470</v>
      </c>
      <c r="C60" s="10"/>
      <c r="D60" s="10"/>
      <c r="E60" s="10"/>
      <c r="F60" s="10"/>
      <c r="G60" s="10"/>
      <c r="H60" s="10"/>
      <c r="I60" s="109">
        <v>30</v>
      </c>
      <c r="J60" s="110">
        <v>54</v>
      </c>
      <c r="K60" s="18">
        <f t="shared" si="8"/>
        <v>84</v>
      </c>
    </row>
    <row r="61" spans="1:11" x14ac:dyDescent="0.2">
      <c r="A61" s="163" t="s">
        <v>483</v>
      </c>
      <c r="B61" s="317" t="s">
        <v>471</v>
      </c>
      <c r="C61" s="10"/>
      <c r="D61" s="10"/>
      <c r="E61" s="10"/>
      <c r="F61" s="10"/>
      <c r="G61" s="10"/>
      <c r="H61" s="10"/>
      <c r="I61" s="109"/>
      <c r="J61" s="110"/>
      <c r="K61" s="18">
        <f t="shared" si="8"/>
        <v>0</v>
      </c>
    </row>
    <row r="62" spans="1:11" x14ac:dyDescent="0.2">
      <c r="A62" s="163" t="s">
        <v>484</v>
      </c>
      <c r="B62" s="317" t="s">
        <v>472</v>
      </c>
      <c r="C62" s="10"/>
      <c r="D62" s="10"/>
      <c r="E62" s="10"/>
      <c r="F62" s="10"/>
      <c r="G62" s="10"/>
      <c r="H62" s="10"/>
      <c r="I62" s="109"/>
      <c r="J62" s="110"/>
      <c r="K62" s="18">
        <f t="shared" si="8"/>
        <v>0</v>
      </c>
    </row>
    <row r="63" spans="1:11" x14ac:dyDescent="0.2">
      <c r="A63" s="163" t="s">
        <v>474</v>
      </c>
      <c r="B63" s="317" t="s">
        <v>473</v>
      </c>
      <c r="C63" s="10"/>
      <c r="D63" s="10"/>
      <c r="E63" s="10"/>
      <c r="F63" s="10"/>
      <c r="G63" s="10"/>
      <c r="H63" s="10"/>
      <c r="I63" s="109"/>
      <c r="J63" s="110"/>
      <c r="K63" s="18">
        <f t="shared" si="8"/>
        <v>0</v>
      </c>
    </row>
    <row r="64" spans="1:11" x14ac:dyDescent="0.2">
      <c r="A64" s="318" t="s">
        <v>92</v>
      </c>
      <c r="B64" s="319" t="s">
        <v>93</v>
      </c>
      <c r="C64" s="13">
        <f>SUM(C53:C63)</f>
        <v>636</v>
      </c>
      <c r="D64" s="13">
        <f t="shared" ref="D64:J64" si="9">SUM(D53:D63)</f>
        <v>238</v>
      </c>
      <c r="E64" s="13">
        <f t="shared" si="9"/>
        <v>0</v>
      </c>
      <c r="F64" s="13">
        <f t="shared" si="9"/>
        <v>0</v>
      </c>
      <c r="G64" s="13">
        <f t="shared" si="9"/>
        <v>132</v>
      </c>
      <c r="H64" s="13">
        <f t="shared" si="9"/>
        <v>259</v>
      </c>
      <c r="I64" s="13">
        <f t="shared" si="9"/>
        <v>30</v>
      </c>
      <c r="J64" s="13">
        <f t="shared" si="9"/>
        <v>54</v>
      </c>
      <c r="K64" s="18">
        <f>SUM(K53:K63)</f>
        <v>1349</v>
      </c>
    </row>
    <row r="65" spans="1:11" x14ac:dyDescent="0.2">
      <c r="A65" s="327" t="s">
        <v>612</v>
      </c>
      <c r="B65" s="328" t="s">
        <v>93</v>
      </c>
      <c r="C65" s="90">
        <v>88</v>
      </c>
      <c r="D65" s="90">
        <v>36</v>
      </c>
      <c r="E65" s="90"/>
      <c r="F65" s="90"/>
      <c r="G65" s="90">
        <v>23</v>
      </c>
      <c r="H65" s="90">
        <v>48</v>
      </c>
      <c r="I65" s="90">
        <v>10</v>
      </c>
      <c r="J65" s="90">
        <v>6</v>
      </c>
      <c r="K65" s="20">
        <f t="shared" ref="K65:K66" si="10">SUM(C65:J65)</f>
        <v>211</v>
      </c>
    </row>
    <row r="66" spans="1:11" x14ac:dyDescent="0.2">
      <c r="A66" s="327" t="s">
        <v>613</v>
      </c>
      <c r="B66" s="328" t="s">
        <v>93</v>
      </c>
      <c r="C66" s="90">
        <v>110</v>
      </c>
      <c r="D66" s="90">
        <v>35</v>
      </c>
      <c r="E66" s="90"/>
      <c r="F66" s="90"/>
      <c r="G66" s="90">
        <v>32</v>
      </c>
      <c r="H66" s="90">
        <v>42</v>
      </c>
      <c r="I66" s="90">
        <v>10</v>
      </c>
      <c r="J66" s="90">
        <v>9</v>
      </c>
      <c r="K66" s="20">
        <f t="shared" si="10"/>
        <v>238</v>
      </c>
    </row>
    <row r="67" spans="1:11" x14ac:dyDescent="0.2">
      <c r="A67" s="166" t="s">
        <v>555</v>
      </c>
      <c r="B67" s="320"/>
      <c r="C67" s="564"/>
      <c r="D67" s="565"/>
      <c r="E67" s="565"/>
      <c r="F67" s="565"/>
      <c r="G67" s="565"/>
      <c r="H67" s="565"/>
      <c r="I67" s="565"/>
      <c r="J67" s="565"/>
      <c r="K67" s="566"/>
    </row>
    <row r="68" spans="1:11" x14ac:dyDescent="0.2">
      <c r="A68" s="315" t="s">
        <v>462</v>
      </c>
      <c r="B68" s="316" t="s">
        <v>461</v>
      </c>
      <c r="C68" s="567"/>
      <c r="D68" s="568"/>
      <c r="E68" s="568"/>
      <c r="F68" s="568"/>
      <c r="G68" s="568"/>
      <c r="H68" s="568"/>
      <c r="I68" s="568"/>
      <c r="J68" s="568"/>
      <c r="K68" s="569"/>
    </row>
    <row r="69" spans="1:11" x14ac:dyDescent="0.2">
      <c r="A69" s="163" t="s">
        <v>476</v>
      </c>
      <c r="B69" s="317" t="s">
        <v>463</v>
      </c>
      <c r="C69" s="10"/>
      <c r="D69" s="10"/>
      <c r="E69" s="10"/>
      <c r="F69" s="10"/>
      <c r="G69" s="10"/>
      <c r="H69" s="10"/>
      <c r="I69" s="109"/>
      <c r="J69" s="110"/>
      <c r="K69" s="18">
        <f>SUM(C69:J69)</f>
        <v>0</v>
      </c>
    </row>
    <row r="70" spans="1:11" x14ac:dyDescent="0.2">
      <c r="A70" s="163" t="s">
        <v>477</v>
      </c>
      <c r="B70" s="317" t="s">
        <v>464</v>
      </c>
      <c r="C70" s="10">
        <v>355</v>
      </c>
      <c r="D70" s="10">
        <v>390</v>
      </c>
      <c r="E70" s="10">
        <v>167</v>
      </c>
      <c r="F70" s="10">
        <v>0</v>
      </c>
      <c r="G70" s="10">
        <v>69</v>
      </c>
      <c r="H70" s="10">
        <v>56</v>
      </c>
      <c r="I70" s="109">
        <v>4</v>
      </c>
      <c r="J70" s="110">
        <v>9</v>
      </c>
      <c r="K70" s="18">
        <f t="shared" ref="K70:K79" si="11">SUM(C70:J70)</f>
        <v>1050</v>
      </c>
    </row>
    <row r="71" spans="1:11" x14ac:dyDescent="0.2">
      <c r="A71" s="163" t="s">
        <v>478</v>
      </c>
      <c r="B71" s="317" t="s">
        <v>465</v>
      </c>
      <c r="C71" s="10">
        <v>362</v>
      </c>
      <c r="D71" s="10"/>
      <c r="E71" s="10"/>
      <c r="F71" s="10"/>
      <c r="G71" s="10"/>
      <c r="H71" s="10"/>
      <c r="I71" s="109"/>
      <c r="J71" s="110"/>
      <c r="K71" s="18">
        <f t="shared" si="11"/>
        <v>362</v>
      </c>
    </row>
    <row r="72" spans="1:11" x14ac:dyDescent="0.2">
      <c r="A72" s="163" t="s">
        <v>479</v>
      </c>
      <c r="B72" s="317" t="s">
        <v>466</v>
      </c>
      <c r="C72" s="10"/>
      <c r="D72" s="10"/>
      <c r="E72" s="10"/>
      <c r="F72" s="10"/>
      <c r="G72" s="10"/>
      <c r="H72" s="10"/>
      <c r="I72" s="109"/>
      <c r="J72" s="110"/>
      <c r="K72" s="18">
        <f t="shared" si="11"/>
        <v>0</v>
      </c>
    </row>
    <row r="73" spans="1:11" x14ac:dyDescent="0.2">
      <c r="A73" s="163" t="s">
        <v>480</v>
      </c>
      <c r="B73" s="317" t="s">
        <v>467</v>
      </c>
      <c r="C73" s="10"/>
      <c r="D73" s="10"/>
      <c r="E73" s="10"/>
      <c r="F73" s="10"/>
      <c r="G73" s="10">
        <v>16</v>
      </c>
      <c r="H73" s="10">
        <v>101</v>
      </c>
      <c r="I73" s="109"/>
      <c r="J73" s="110"/>
      <c r="K73" s="18">
        <f t="shared" si="11"/>
        <v>117</v>
      </c>
    </row>
    <row r="74" spans="1:11" x14ac:dyDescent="0.2">
      <c r="A74" s="163" t="s">
        <v>481</v>
      </c>
      <c r="B74" s="317" t="s">
        <v>468</v>
      </c>
      <c r="C74" s="10"/>
      <c r="D74" s="10"/>
      <c r="E74" s="10"/>
      <c r="F74" s="10"/>
      <c r="G74" s="10"/>
      <c r="H74" s="10"/>
      <c r="I74" s="109"/>
      <c r="J74" s="110"/>
      <c r="K74" s="18">
        <f t="shared" si="11"/>
        <v>0</v>
      </c>
    </row>
    <row r="75" spans="1:11" x14ac:dyDescent="0.2">
      <c r="A75" s="163" t="s">
        <v>475</v>
      </c>
      <c r="B75" s="317" t="s">
        <v>469</v>
      </c>
      <c r="C75" s="10"/>
      <c r="D75" s="10"/>
      <c r="E75" s="10"/>
      <c r="F75" s="10"/>
      <c r="G75" s="10"/>
      <c r="H75" s="10"/>
      <c r="I75" s="109"/>
      <c r="J75" s="110"/>
      <c r="K75" s="18">
        <f t="shared" si="11"/>
        <v>0</v>
      </c>
    </row>
    <row r="76" spans="1:11" x14ac:dyDescent="0.2">
      <c r="A76" s="163" t="s">
        <v>482</v>
      </c>
      <c r="B76" s="317" t="s">
        <v>470</v>
      </c>
      <c r="C76" s="10"/>
      <c r="D76" s="10"/>
      <c r="E76" s="10"/>
      <c r="F76" s="10"/>
      <c r="G76" s="10"/>
      <c r="H76" s="10"/>
      <c r="I76" s="109"/>
      <c r="J76" s="110"/>
      <c r="K76" s="18">
        <f t="shared" si="11"/>
        <v>0</v>
      </c>
    </row>
    <row r="77" spans="1:11" x14ac:dyDescent="0.2">
      <c r="A77" s="163" t="s">
        <v>483</v>
      </c>
      <c r="B77" s="317" t="s">
        <v>471</v>
      </c>
      <c r="C77" s="10"/>
      <c r="D77" s="10"/>
      <c r="E77" s="10"/>
      <c r="F77" s="10"/>
      <c r="G77" s="10"/>
      <c r="H77" s="10"/>
      <c r="I77" s="109"/>
      <c r="J77" s="110"/>
      <c r="K77" s="18">
        <f t="shared" si="11"/>
        <v>0</v>
      </c>
    </row>
    <row r="78" spans="1:11" x14ac:dyDescent="0.2">
      <c r="A78" s="163" t="s">
        <v>484</v>
      </c>
      <c r="B78" s="317" t="s">
        <v>472</v>
      </c>
      <c r="C78" s="10">
        <v>225</v>
      </c>
      <c r="D78" s="10">
        <v>123</v>
      </c>
      <c r="E78" s="10"/>
      <c r="F78" s="10"/>
      <c r="G78" s="10"/>
      <c r="H78" s="10"/>
      <c r="I78" s="109"/>
      <c r="J78" s="110"/>
      <c r="K78" s="18">
        <f t="shared" si="11"/>
        <v>348</v>
      </c>
    </row>
    <row r="79" spans="1:11" x14ac:dyDescent="0.2">
      <c r="A79" s="163" t="s">
        <v>474</v>
      </c>
      <c r="B79" s="317" t="s">
        <v>473</v>
      </c>
      <c r="C79" s="10"/>
      <c r="D79" s="10"/>
      <c r="E79" s="10"/>
      <c r="F79" s="10"/>
      <c r="G79" s="10"/>
      <c r="H79" s="10"/>
      <c r="I79" s="109"/>
      <c r="J79" s="110"/>
      <c r="K79" s="18">
        <f t="shared" si="11"/>
        <v>0</v>
      </c>
    </row>
    <row r="80" spans="1:11" x14ac:dyDescent="0.2">
      <c r="A80" s="318" t="s">
        <v>92</v>
      </c>
      <c r="B80" s="319" t="s">
        <v>93</v>
      </c>
      <c r="C80" s="13">
        <f>SUM(C69:C79)</f>
        <v>942</v>
      </c>
      <c r="D80" s="13">
        <f t="shared" ref="D80:J80" si="12">SUM(D69:D79)</f>
        <v>513</v>
      </c>
      <c r="E80" s="13">
        <f t="shared" si="12"/>
        <v>167</v>
      </c>
      <c r="F80" s="13">
        <f t="shared" si="12"/>
        <v>0</v>
      </c>
      <c r="G80" s="13">
        <f t="shared" si="12"/>
        <v>85</v>
      </c>
      <c r="H80" s="13">
        <f t="shared" si="12"/>
        <v>157</v>
      </c>
      <c r="I80" s="13">
        <f t="shared" si="12"/>
        <v>4</v>
      </c>
      <c r="J80" s="13">
        <f t="shared" si="12"/>
        <v>9</v>
      </c>
      <c r="K80" s="18">
        <f>SUM(K69:K79)</f>
        <v>1877</v>
      </c>
    </row>
    <row r="81" spans="1:11" x14ac:dyDescent="0.2">
      <c r="A81" s="327" t="s">
        <v>614</v>
      </c>
      <c r="B81" s="328" t="s">
        <v>93</v>
      </c>
      <c r="C81" s="109">
        <v>810</v>
      </c>
      <c r="D81" s="109">
        <v>471</v>
      </c>
      <c r="E81" s="109">
        <v>160</v>
      </c>
      <c r="F81" s="109">
        <v>0</v>
      </c>
      <c r="G81" s="109">
        <v>75</v>
      </c>
      <c r="H81" s="109">
        <v>145</v>
      </c>
      <c r="I81" s="109">
        <v>4</v>
      </c>
      <c r="J81" s="109">
        <v>9</v>
      </c>
      <c r="K81" s="20">
        <f t="shared" ref="K81:K82" si="13">SUM(C81:J81)</f>
        <v>1674</v>
      </c>
    </row>
    <row r="82" spans="1:11" x14ac:dyDescent="0.2">
      <c r="A82" s="327" t="s">
        <v>615</v>
      </c>
      <c r="B82" s="328" t="s">
        <v>93</v>
      </c>
      <c r="C82" s="90">
        <v>65</v>
      </c>
      <c r="D82" s="90">
        <v>10</v>
      </c>
      <c r="E82" s="90">
        <v>0</v>
      </c>
      <c r="F82" s="90">
        <v>0</v>
      </c>
      <c r="G82" s="90">
        <v>0</v>
      </c>
      <c r="H82" s="90">
        <v>1</v>
      </c>
      <c r="I82" s="90">
        <v>0</v>
      </c>
      <c r="J82" s="90">
        <v>1</v>
      </c>
      <c r="K82" s="20">
        <f t="shared" si="13"/>
        <v>77</v>
      </c>
    </row>
    <row r="83" spans="1:11" x14ac:dyDescent="0.2">
      <c r="A83" s="166" t="s">
        <v>556</v>
      </c>
      <c r="B83" s="320"/>
      <c r="C83" s="564"/>
      <c r="D83" s="565"/>
      <c r="E83" s="565"/>
      <c r="F83" s="565"/>
      <c r="G83" s="565"/>
      <c r="H83" s="565"/>
      <c r="I83" s="565"/>
      <c r="J83" s="565"/>
      <c r="K83" s="566"/>
    </row>
    <row r="84" spans="1:11" x14ac:dyDescent="0.2">
      <c r="A84" s="315" t="s">
        <v>462</v>
      </c>
      <c r="B84" s="316" t="s">
        <v>461</v>
      </c>
      <c r="C84" s="567"/>
      <c r="D84" s="568"/>
      <c r="E84" s="568"/>
      <c r="F84" s="568"/>
      <c r="G84" s="568"/>
      <c r="H84" s="568"/>
      <c r="I84" s="568"/>
      <c r="J84" s="568"/>
      <c r="K84" s="569"/>
    </row>
    <row r="85" spans="1:11" x14ac:dyDescent="0.2">
      <c r="A85" s="163" t="s">
        <v>476</v>
      </c>
      <c r="B85" s="317" t="s">
        <v>463</v>
      </c>
      <c r="C85" s="10"/>
      <c r="D85" s="10"/>
      <c r="E85" s="10"/>
      <c r="F85" s="10"/>
      <c r="G85" s="10"/>
      <c r="H85" s="10"/>
      <c r="I85" s="109"/>
      <c r="J85" s="110"/>
      <c r="K85" s="18">
        <f>SUM(C85:J85)</f>
        <v>0</v>
      </c>
    </row>
    <row r="86" spans="1:11" x14ac:dyDescent="0.2">
      <c r="A86" s="163" t="s">
        <v>477</v>
      </c>
      <c r="B86" s="317" t="s">
        <v>464</v>
      </c>
      <c r="C86" s="10"/>
      <c r="D86" s="10"/>
      <c r="E86" s="10"/>
      <c r="F86" s="10"/>
      <c r="G86" s="10"/>
      <c r="H86" s="10"/>
      <c r="I86" s="109"/>
      <c r="J86" s="110"/>
      <c r="K86" s="18">
        <f t="shared" ref="K86:K95" si="14">SUM(C86:J86)</f>
        <v>0</v>
      </c>
    </row>
    <row r="87" spans="1:11" x14ac:dyDescent="0.2">
      <c r="A87" s="163" t="s">
        <v>478</v>
      </c>
      <c r="B87" s="317" t="s">
        <v>465</v>
      </c>
      <c r="C87" s="10"/>
      <c r="D87" s="10"/>
      <c r="E87" s="10"/>
      <c r="F87" s="10"/>
      <c r="G87" s="10"/>
      <c r="H87" s="10"/>
      <c r="I87" s="109"/>
      <c r="J87" s="110"/>
      <c r="K87" s="18">
        <f t="shared" si="14"/>
        <v>0</v>
      </c>
    </row>
    <row r="88" spans="1:11" x14ac:dyDescent="0.2">
      <c r="A88" s="163" t="s">
        <v>479</v>
      </c>
      <c r="B88" s="317" t="s">
        <v>466</v>
      </c>
      <c r="C88" s="10"/>
      <c r="D88" s="10"/>
      <c r="E88" s="10"/>
      <c r="F88" s="10"/>
      <c r="G88" s="10"/>
      <c r="H88" s="10"/>
      <c r="I88" s="109"/>
      <c r="J88" s="110"/>
      <c r="K88" s="18">
        <f t="shared" si="14"/>
        <v>0</v>
      </c>
    </row>
    <row r="89" spans="1:11" x14ac:dyDescent="0.2">
      <c r="A89" s="163" t="s">
        <v>480</v>
      </c>
      <c r="B89" s="317" t="s">
        <v>467</v>
      </c>
      <c r="C89" s="10"/>
      <c r="D89" s="10"/>
      <c r="E89" s="10"/>
      <c r="F89" s="10"/>
      <c r="G89" s="10"/>
      <c r="H89" s="10"/>
      <c r="I89" s="109"/>
      <c r="J89" s="110"/>
      <c r="K89" s="18">
        <f t="shared" si="14"/>
        <v>0</v>
      </c>
    </row>
    <row r="90" spans="1:11" x14ac:dyDescent="0.2">
      <c r="A90" s="163" t="s">
        <v>481</v>
      </c>
      <c r="B90" s="317" t="s">
        <v>468</v>
      </c>
      <c r="C90" s="10"/>
      <c r="D90" s="10"/>
      <c r="E90" s="10"/>
      <c r="F90" s="10"/>
      <c r="G90" s="10"/>
      <c r="H90" s="10"/>
      <c r="I90" s="109"/>
      <c r="J90" s="110"/>
      <c r="K90" s="18">
        <f t="shared" si="14"/>
        <v>0</v>
      </c>
    </row>
    <row r="91" spans="1:11" x14ac:dyDescent="0.2">
      <c r="A91" s="163" t="s">
        <v>475</v>
      </c>
      <c r="B91" s="317" t="s">
        <v>469</v>
      </c>
      <c r="C91" s="10"/>
      <c r="D91" s="10"/>
      <c r="E91" s="10"/>
      <c r="F91" s="10"/>
      <c r="G91" s="10"/>
      <c r="H91" s="10"/>
      <c r="I91" s="109"/>
      <c r="J91" s="110"/>
      <c r="K91" s="18">
        <f t="shared" si="14"/>
        <v>0</v>
      </c>
    </row>
    <row r="92" spans="1:11" x14ac:dyDescent="0.2">
      <c r="A92" s="163" t="s">
        <v>482</v>
      </c>
      <c r="B92" s="317" t="s">
        <v>470</v>
      </c>
      <c r="C92" s="10">
        <v>123</v>
      </c>
      <c r="D92" s="10">
        <v>172</v>
      </c>
      <c r="E92" s="10"/>
      <c r="F92" s="10"/>
      <c r="G92" s="10"/>
      <c r="H92" s="10"/>
      <c r="I92" s="109"/>
      <c r="J92" s="110"/>
      <c r="K92" s="18">
        <f t="shared" si="14"/>
        <v>295</v>
      </c>
    </row>
    <row r="93" spans="1:11" x14ac:dyDescent="0.2">
      <c r="A93" s="163" t="s">
        <v>483</v>
      </c>
      <c r="B93" s="317" t="s">
        <v>471</v>
      </c>
      <c r="C93" s="10"/>
      <c r="D93" s="10"/>
      <c r="E93" s="10"/>
      <c r="F93" s="10"/>
      <c r="G93" s="10"/>
      <c r="H93" s="10"/>
      <c r="I93" s="109"/>
      <c r="J93" s="110"/>
      <c r="K93" s="18">
        <f t="shared" si="14"/>
        <v>0</v>
      </c>
    </row>
    <row r="94" spans="1:11" x14ac:dyDescent="0.2">
      <c r="A94" s="163" t="s">
        <v>484</v>
      </c>
      <c r="B94" s="317" t="s">
        <v>472</v>
      </c>
      <c r="C94" s="10"/>
      <c r="D94" s="10"/>
      <c r="E94" s="10"/>
      <c r="F94" s="10"/>
      <c r="G94" s="10"/>
      <c r="H94" s="10"/>
      <c r="I94" s="109"/>
      <c r="J94" s="110"/>
      <c r="K94" s="18">
        <f t="shared" si="14"/>
        <v>0</v>
      </c>
    </row>
    <row r="95" spans="1:11" x14ac:dyDescent="0.2">
      <c r="A95" s="163" t="s">
        <v>474</v>
      </c>
      <c r="B95" s="317" t="s">
        <v>473</v>
      </c>
      <c r="C95" s="10">
        <v>268</v>
      </c>
      <c r="D95" s="10">
        <v>190</v>
      </c>
      <c r="E95" s="10"/>
      <c r="F95" s="10"/>
      <c r="G95" s="10">
        <v>128</v>
      </c>
      <c r="H95" s="10">
        <v>98</v>
      </c>
      <c r="I95" s="109"/>
      <c r="J95" s="110"/>
      <c r="K95" s="18">
        <f t="shared" si="14"/>
        <v>684</v>
      </c>
    </row>
    <row r="96" spans="1:11" x14ac:dyDescent="0.2">
      <c r="A96" s="318" t="s">
        <v>92</v>
      </c>
      <c r="B96" s="319" t="s">
        <v>93</v>
      </c>
      <c r="C96" s="13">
        <f>SUM(C85:C95)</f>
        <v>391</v>
      </c>
      <c r="D96" s="13">
        <f t="shared" ref="D96:J96" si="15">SUM(D85:D95)</f>
        <v>362</v>
      </c>
      <c r="E96" s="13">
        <f t="shared" si="15"/>
        <v>0</v>
      </c>
      <c r="F96" s="13">
        <f t="shared" si="15"/>
        <v>0</v>
      </c>
      <c r="G96" s="13">
        <f t="shared" si="15"/>
        <v>128</v>
      </c>
      <c r="H96" s="13">
        <f t="shared" si="15"/>
        <v>98</v>
      </c>
      <c r="I96" s="13">
        <f t="shared" si="15"/>
        <v>0</v>
      </c>
      <c r="J96" s="13">
        <f t="shared" si="15"/>
        <v>0</v>
      </c>
      <c r="K96" s="18">
        <f>SUM(K85:K95)</f>
        <v>979</v>
      </c>
    </row>
    <row r="97" spans="1:11" x14ac:dyDescent="0.2">
      <c r="A97" s="327" t="s">
        <v>616</v>
      </c>
      <c r="B97" s="328" t="s">
        <v>93</v>
      </c>
      <c r="C97" s="109">
        <v>189</v>
      </c>
      <c r="D97" s="109">
        <v>159</v>
      </c>
      <c r="E97" s="109"/>
      <c r="F97" s="109"/>
      <c r="G97" s="109">
        <v>73</v>
      </c>
      <c r="H97" s="109">
        <v>45</v>
      </c>
      <c r="I97" s="109"/>
      <c r="J97" s="109"/>
      <c r="K97" s="20">
        <f t="shared" ref="K97:K98" si="16">SUM(C97:J97)</f>
        <v>466</v>
      </c>
    </row>
    <row r="98" spans="1:11" x14ac:dyDescent="0.2">
      <c r="A98" s="327" t="s">
        <v>617</v>
      </c>
      <c r="B98" s="328" t="s">
        <v>93</v>
      </c>
      <c r="C98" s="90">
        <v>20</v>
      </c>
      <c r="D98" s="90">
        <v>9</v>
      </c>
      <c r="E98" s="90"/>
      <c r="F98" s="90"/>
      <c r="G98" s="90">
        <v>2</v>
      </c>
      <c r="H98" s="90">
        <v>2</v>
      </c>
      <c r="I98" s="90"/>
      <c r="J98" s="90"/>
      <c r="K98" s="20">
        <f t="shared" si="16"/>
        <v>33</v>
      </c>
    </row>
    <row r="99" spans="1:11" x14ac:dyDescent="0.2">
      <c r="A99" s="166" t="s">
        <v>600</v>
      </c>
      <c r="B99" s="320"/>
      <c r="C99" s="564"/>
      <c r="D99" s="565"/>
      <c r="E99" s="565"/>
      <c r="F99" s="565"/>
      <c r="G99" s="565"/>
      <c r="H99" s="565"/>
      <c r="I99" s="565"/>
      <c r="J99" s="565"/>
      <c r="K99" s="566"/>
    </row>
    <row r="100" spans="1:11" x14ac:dyDescent="0.2">
      <c r="A100" s="315" t="s">
        <v>462</v>
      </c>
      <c r="B100" s="316" t="s">
        <v>461</v>
      </c>
      <c r="C100" s="567"/>
      <c r="D100" s="568"/>
      <c r="E100" s="568"/>
      <c r="F100" s="568"/>
      <c r="G100" s="568"/>
      <c r="H100" s="568"/>
      <c r="I100" s="568"/>
      <c r="J100" s="568"/>
      <c r="K100" s="569"/>
    </row>
    <row r="101" spans="1:11" x14ac:dyDescent="0.2">
      <c r="A101" s="163" t="s">
        <v>476</v>
      </c>
      <c r="B101" s="317" t="s">
        <v>463</v>
      </c>
      <c r="C101" s="10"/>
      <c r="D101" s="10"/>
      <c r="E101" s="10"/>
      <c r="F101" s="10"/>
      <c r="G101" s="10"/>
      <c r="H101" s="10"/>
      <c r="I101" s="109"/>
      <c r="J101" s="110"/>
      <c r="K101" s="18">
        <f>SUM(C101:J101)</f>
        <v>0</v>
      </c>
    </row>
    <row r="102" spans="1:11" x14ac:dyDescent="0.2">
      <c r="A102" s="163" t="s">
        <v>477</v>
      </c>
      <c r="B102" s="317" t="s">
        <v>464</v>
      </c>
      <c r="C102" s="10"/>
      <c r="D102" s="10"/>
      <c r="E102" s="10"/>
      <c r="F102" s="10"/>
      <c r="G102" s="10"/>
      <c r="H102" s="10"/>
      <c r="I102" s="109"/>
      <c r="J102" s="110"/>
      <c r="K102" s="18">
        <f t="shared" ref="K102:K111" si="17">SUM(C102:J102)</f>
        <v>0</v>
      </c>
    </row>
    <row r="103" spans="1:11" x14ac:dyDescent="0.2">
      <c r="A103" s="163" t="s">
        <v>478</v>
      </c>
      <c r="B103" s="317" t="s">
        <v>465</v>
      </c>
      <c r="C103" s="10"/>
      <c r="D103" s="10"/>
      <c r="E103" s="10"/>
      <c r="F103" s="10"/>
      <c r="G103" s="10"/>
      <c r="H103" s="10"/>
      <c r="I103" s="109"/>
      <c r="J103" s="110"/>
      <c r="K103" s="18">
        <f t="shared" si="17"/>
        <v>0</v>
      </c>
    </row>
    <row r="104" spans="1:11" x14ac:dyDescent="0.2">
      <c r="A104" s="163" t="s">
        <v>479</v>
      </c>
      <c r="B104" s="317" t="s">
        <v>466</v>
      </c>
      <c r="C104" s="10"/>
      <c r="D104" s="10"/>
      <c r="E104" s="10"/>
      <c r="F104" s="10"/>
      <c r="G104" s="10"/>
      <c r="H104" s="10"/>
      <c r="I104" s="109"/>
      <c r="J104" s="110"/>
      <c r="K104" s="18">
        <f t="shared" si="17"/>
        <v>0</v>
      </c>
    </row>
    <row r="105" spans="1:11" x14ac:dyDescent="0.2">
      <c r="A105" s="163" t="s">
        <v>480</v>
      </c>
      <c r="B105" s="317" t="s">
        <v>467</v>
      </c>
      <c r="C105" s="10"/>
      <c r="D105" s="10"/>
      <c r="E105" s="10"/>
      <c r="F105" s="10"/>
      <c r="G105" s="10"/>
      <c r="H105" s="10"/>
      <c r="I105" s="109"/>
      <c r="J105" s="110"/>
      <c r="K105" s="18">
        <f t="shared" si="17"/>
        <v>0</v>
      </c>
    </row>
    <row r="106" spans="1:11" x14ac:dyDescent="0.2">
      <c r="A106" s="163" t="s">
        <v>481</v>
      </c>
      <c r="B106" s="317" t="s">
        <v>468</v>
      </c>
      <c r="C106" s="10"/>
      <c r="D106" s="10"/>
      <c r="E106" s="10"/>
      <c r="F106" s="10"/>
      <c r="G106" s="10"/>
      <c r="H106" s="10"/>
      <c r="I106" s="109"/>
      <c r="J106" s="110"/>
      <c r="K106" s="18">
        <f t="shared" si="17"/>
        <v>0</v>
      </c>
    </row>
    <row r="107" spans="1:11" x14ac:dyDescent="0.2">
      <c r="A107" s="163" t="s">
        <v>475</v>
      </c>
      <c r="B107" s="317" t="s">
        <v>469</v>
      </c>
      <c r="C107" s="10"/>
      <c r="D107" s="10"/>
      <c r="E107" s="10"/>
      <c r="F107" s="10"/>
      <c r="G107" s="10"/>
      <c r="H107" s="10"/>
      <c r="I107" s="109"/>
      <c r="J107" s="110"/>
      <c r="K107" s="18">
        <f t="shared" si="17"/>
        <v>0</v>
      </c>
    </row>
    <row r="108" spans="1:11" x14ac:dyDescent="0.2">
      <c r="A108" s="163" t="s">
        <v>482</v>
      </c>
      <c r="B108" s="317" t="s">
        <v>470</v>
      </c>
      <c r="C108" s="10"/>
      <c r="D108" s="10"/>
      <c r="E108" s="10"/>
      <c r="F108" s="10"/>
      <c r="G108" s="10"/>
      <c r="H108" s="10"/>
      <c r="I108" s="109">
        <v>30</v>
      </c>
      <c r="J108" s="110">
        <v>5</v>
      </c>
      <c r="K108" s="18">
        <f t="shared" si="17"/>
        <v>35</v>
      </c>
    </row>
    <row r="109" spans="1:11" x14ac:dyDescent="0.2">
      <c r="A109" s="163" t="s">
        <v>483</v>
      </c>
      <c r="B109" s="317" t="s">
        <v>471</v>
      </c>
      <c r="C109" s="10"/>
      <c r="D109" s="10"/>
      <c r="E109" s="10"/>
      <c r="F109" s="10"/>
      <c r="G109" s="10"/>
      <c r="H109" s="10"/>
      <c r="I109" s="109"/>
      <c r="J109" s="110"/>
      <c r="K109" s="18">
        <f t="shared" si="17"/>
        <v>0</v>
      </c>
    </row>
    <row r="110" spans="1:11" x14ac:dyDescent="0.2">
      <c r="A110" s="163" t="s">
        <v>484</v>
      </c>
      <c r="B110" s="317" t="s">
        <v>472</v>
      </c>
      <c r="C110" s="10"/>
      <c r="D110" s="10"/>
      <c r="E110" s="10"/>
      <c r="F110" s="10"/>
      <c r="G110" s="10"/>
      <c r="H110" s="10"/>
      <c r="I110" s="109"/>
      <c r="J110" s="110"/>
      <c r="K110" s="18">
        <f t="shared" si="17"/>
        <v>0</v>
      </c>
    </row>
    <row r="111" spans="1:11" x14ac:dyDescent="0.2">
      <c r="A111" s="163" t="s">
        <v>474</v>
      </c>
      <c r="B111" s="317" t="s">
        <v>473</v>
      </c>
      <c r="C111" s="10"/>
      <c r="D111" s="10"/>
      <c r="E111" s="10"/>
      <c r="F111" s="10"/>
      <c r="G111" s="10"/>
      <c r="H111" s="10"/>
      <c r="I111" s="109"/>
      <c r="J111" s="110"/>
      <c r="K111" s="18">
        <f t="shared" si="17"/>
        <v>0</v>
      </c>
    </row>
    <row r="112" spans="1:11" x14ac:dyDescent="0.2">
      <c r="A112" s="318" t="s">
        <v>92</v>
      </c>
      <c r="B112" s="319" t="s">
        <v>93</v>
      </c>
      <c r="C112" s="13">
        <f>SUM(C101:C111)</f>
        <v>0</v>
      </c>
      <c r="D112" s="13">
        <f t="shared" ref="D112:J112" si="18">SUM(D101:D111)</f>
        <v>0</v>
      </c>
      <c r="E112" s="13">
        <f t="shared" si="18"/>
        <v>0</v>
      </c>
      <c r="F112" s="13">
        <f t="shared" si="18"/>
        <v>0</v>
      </c>
      <c r="G112" s="13">
        <f t="shared" si="18"/>
        <v>0</v>
      </c>
      <c r="H112" s="13">
        <f t="shared" si="18"/>
        <v>0</v>
      </c>
      <c r="I112" s="13">
        <f t="shared" si="18"/>
        <v>30</v>
      </c>
      <c r="J112" s="13">
        <f t="shared" si="18"/>
        <v>5</v>
      </c>
      <c r="K112" s="18">
        <f>SUM(K101:K111)</f>
        <v>35</v>
      </c>
    </row>
    <row r="113" spans="1:11" x14ac:dyDescent="0.2">
      <c r="A113" s="327" t="s">
        <v>619</v>
      </c>
      <c r="B113" s="328" t="s">
        <v>93</v>
      </c>
      <c r="C113" s="90"/>
      <c r="D113" s="90"/>
      <c r="E113" s="90"/>
      <c r="F113" s="90"/>
      <c r="G113" s="90"/>
      <c r="H113" s="90"/>
      <c r="I113" s="90">
        <v>17</v>
      </c>
      <c r="J113" s="90">
        <v>1</v>
      </c>
      <c r="K113" s="20">
        <f t="shared" ref="K113:K114" si="19">SUM(C113:J113)</f>
        <v>18</v>
      </c>
    </row>
    <row r="114" spans="1:11" x14ac:dyDescent="0.2">
      <c r="A114" s="327" t="s">
        <v>620</v>
      </c>
      <c r="B114" s="328" t="s">
        <v>93</v>
      </c>
      <c r="C114" s="90"/>
      <c r="D114" s="90"/>
      <c r="E114" s="90"/>
      <c r="F114" s="90"/>
      <c r="G114" s="90"/>
      <c r="H114" s="90"/>
      <c r="I114" s="90">
        <v>14</v>
      </c>
      <c r="J114" s="90">
        <v>1</v>
      </c>
      <c r="K114" s="20">
        <f t="shared" si="19"/>
        <v>15</v>
      </c>
    </row>
    <row r="115" spans="1:11" x14ac:dyDescent="0.2">
      <c r="A115" s="166" t="s">
        <v>505</v>
      </c>
      <c r="B115" s="320"/>
      <c r="C115" s="564"/>
      <c r="D115" s="565"/>
      <c r="E115" s="565"/>
      <c r="F115" s="565"/>
      <c r="G115" s="565"/>
      <c r="H115" s="565"/>
      <c r="I115" s="565"/>
      <c r="J115" s="565"/>
      <c r="K115" s="566"/>
    </row>
    <row r="116" spans="1:11" x14ac:dyDescent="0.2">
      <c r="A116" s="315" t="s">
        <v>462</v>
      </c>
      <c r="B116" s="316" t="s">
        <v>461</v>
      </c>
      <c r="C116" s="567"/>
      <c r="D116" s="568"/>
      <c r="E116" s="568"/>
      <c r="F116" s="568"/>
      <c r="G116" s="568"/>
      <c r="H116" s="568"/>
      <c r="I116" s="568"/>
      <c r="J116" s="568"/>
      <c r="K116" s="569"/>
    </row>
    <row r="117" spans="1:11" x14ac:dyDescent="0.2">
      <c r="A117" s="163" t="s">
        <v>476</v>
      </c>
      <c r="B117" s="317" t="s">
        <v>463</v>
      </c>
      <c r="C117" s="143">
        <f t="shared" ref="C117:J118" si="20">SUM(C5,C21,C37,C53,C69,C85,C101)</f>
        <v>0</v>
      </c>
      <c r="D117" s="143">
        <f t="shared" si="20"/>
        <v>0</v>
      </c>
      <c r="E117" s="143">
        <f t="shared" si="20"/>
        <v>0</v>
      </c>
      <c r="F117" s="143">
        <f t="shared" si="20"/>
        <v>0</v>
      </c>
      <c r="G117" s="143">
        <f t="shared" si="20"/>
        <v>0</v>
      </c>
      <c r="H117" s="143">
        <f t="shared" si="20"/>
        <v>0</v>
      </c>
      <c r="I117" s="143">
        <f t="shared" si="20"/>
        <v>0</v>
      </c>
      <c r="J117" s="143">
        <f t="shared" si="20"/>
        <v>0</v>
      </c>
      <c r="K117" s="142">
        <f>SUM(C117:J117)</f>
        <v>0</v>
      </c>
    </row>
    <row r="118" spans="1:11" x14ac:dyDescent="0.2">
      <c r="A118" s="163" t="s">
        <v>477</v>
      </c>
      <c r="B118" s="317" t="s">
        <v>464</v>
      </c>
      <c r="C118" s="143">
        <f>SUM(C6,C22,C38,C54,C70,C86,C102,)</f>
        <v>355</v>
      </c>
      <c r="D118" s="143">
        <f t="shared" si="20"/>
        <v>390</v>
      </c>
      <c r="E118" s="143">
        <f t="shared" si="20"/>
        <v>167</v>
      </c>
      <c r="F118" s="143">
        <f t="shared" si="20"/>
        <v>0</v>
      </c>
      <c r="G118" s="143">
        <f t="shared" si="20"/>
        <v>69</v>
      </c>
      <c r="H118" s="143">
        <f t="shared" si="20"/>
        <v>56</v>
      </c>
      <c r="I118" s="126">
        <f t="shared" si="20"/>
        <v>4</v>
      </c>
      <c r="J118" s="144">
        <f t="shared" si="20"/>
        <v>9</v>
      </c>
      <c r="K118" s="142">
        <f t="shared" ref="K118:K127" si="21">SUM(C118:J118)</f>
        <v>1050</v>
      </c>
    </row>
    <row r="119" spans="1:11" x14ac:dyDescent="0.2">
      <c r="A119" s="163" t="s">
        <v>478</v>
      </c>
      <c r="B119" s="317" t="s">
        <v>465</v>
      </c>
      <c r="C119" s="143">
        <f t="shared" ref="C119:J130" si="22">SUM(C7,C23,C39,C55,C71,C87,C103)</f>
        <v>743</v>
      </c>
      <c r="D119" s="143">
        <f t="shared" si="22"/>
        <v>0</v>
      </c>
      <c r="E119" s="143">
        <f t="shared" si="22"/>
        <v>0</v>
      </c>
      <c r="F119" s="143">
        <f t="shared" si="22"/>
        <v>0</v>
      </c>
      <c r="G119" s="143">
        <f t="shared" si="22"/>
        <v>166</v>
      </c>
      <c r="H119" s="143">
        <f t="shared" si="22"/>
        <v>0</v>
      </c>
      <c r="I119" s="126">
        <f>SUM(I7,I23,I39,I55,I71,I87,I103,)</f>
        <v>34</v>
      </c>
      <c r="J119" s="144">
        <f>SUM(J7,J23,J39,J55,J71,J87,J103)</f>
        <v>20</v>
      </c>
      <c r="K119" s="142">
        <f t="shared" si="21"/>
        <v>963</v>
      </c>
    </row>
    <row r="120" spans="1:11" x14ac:dyDescent="0.2">
      <c r="A120" s="163" t="s">
        <v>479</v>
      </c>
      <c r="B120" s="317" t="s">
        <v>466</v>
      </c>
      <c r="C120" s="143">
        <f t="shared" si="22"/>
        <v>451</v>
      </c>
      <c r="D120" s="143">
        <f t="shared" si="22"/>
        <v>280</v>
      </c>
      <c r="E120" s="143">
        <f t="shared" si="22"/>
        <v>0</v>
      </c>
      <c r="F120" s="143">
        <f t="shared" si="22"/>
        <v>0</v>
      </c>
      <c r="G120" s="143">
        <f t="shared" si="22"/>
        <v>186</v>
      </c>
      <c r="H120" s="143">
        <f t="shared" si="22"/>
        <v>242</v>
      </c>
      <c r="I120" s="126">
        <f t="shared" si="22"/>
        <v>10</v>
      </c>
      <c r="J120" s="144">
        <f>SUM(J8,J24,J40,J56,J72,J88,J104)</f>
        <v>9</v>
      </c>
      <c r="K120" s="142">
        <f t="shared" si="21"/>
        <v>1178</v>
      </c>
    </row>
    <row r="121" spans="1:11" x14ac:dyDescent="0.2">
      <c r="A121" s="163" t="s">
        <v>480</v>
      </c>
      <c r="B121" s="317" t="s">
        <v>467</v>
      </c>
      <c r="C121" s="143">
        <f t="shared" si="22"/>
        <v>550</v>
      </c>
      <c r="D121" s="143">
        <f t="shared" si="22"/>
        <v>114</v>
      </c>
      <c r="E121" s="143">
        <f t="shared" si="22"/>
        <v>0</v>
      </c>
      <c r="F121" s="143">
        <f t="shared" si="22"/>
        <v>0</v>
      </c>
      <c r="G121" s="143">
        <f t="shared" si="22"/>
        <v>154</v>
      </c>
      <c r="H121" s="143">
        <f t="shared" si="22"/>
        <v>360</v>
      </c>
      <c r="I121" s="126">
        <f t="shared" si="22"/>
        <v>41</v>
      </c>
      <c r="J121" s="144">
        <f>SUM(J9,J25,J41,J57,J73,J89,J105)</f>
        <v>42</v>
      </c>
      <c r="K121" s="142">
        <f t="shared" si="21"/>
        <v>1261</v>
      </c>
    </row>
    <row r="122" spans="1:11" x14ac:dyDescent="0.2">
      <c r="A122" s="163" t="s">
        <v>481</v>
      </c>
      <c r="B122" s="317" t="s">
        <v>468</v>
      </c>
      <c r="C122" s="143">
        <f t="shared" si="22"/>
        <v>0</v>
      </c>
      <c r="D122" s="143">
        <f t="shared" si="22"/>
        <v>0</v>
      </c>
      <c r="E122" s="143">
        <f t="shared" si="22"/>
        <v>0</v>
      </c>
      <c r="F122" s="143">
        <f t="shared" si="22"/>
        <v>0</v>
      </c>
      <c r="G122" s="143">
        <f t="shared" si="22"/>
        <v>0</v>
      </c>
      <c r="H122" s="143">
        <f t="shared" si="22"/>
        <v>0</v>
      </c>
      <c r="I122" s="126">
        <f t="shared" si="22"/>
        <v>0</v>
      </c>
      <c r="J122" s="144">
        <f>SUM(J10,J26,J42,J58,J74,J90,J106)</f>
        <v>0</v>
      </c>
      <c r="K122" s="142">
        <f t="shared" si="21"/>
        <v>0</v>
      </c>
    </row>
    <row r="123" spans="1:11" x14ac:dyDescent="0.2">
      <c r="A123" s="163" t="s">
        <v>475</v>
      </c>
      <c r="B123" s="317" t="s">
        <v>469</v>
      </c>
      <c r="C123" s="143">
        <f t="shared" si="22"/>
        <v>675</v>
      </c>
      <c r="D123" s="143">
        <f t="shared" si="22"/>
        <v>262</v>
      </c>
      <c r="E123" s="143">
        <f t="shared" ref="E123" si="23">SUM(E11,E27)</f>
        <v>0</v>
      </c>
      <c r="F123" s="143">
        <f>SUM(F11,F27,F43,F59,F75,F91,F107)</f>
        <v>0</v>
      </c>
      <c r="G123" s="143">
        <f>SUM(G11,G27,G43,G59,G75,G91,G107)</f>
        <v>173</v>
      </c>
      <c r="H123" s="143">
        <f>SUM(H11,H27,H43,H59,H75,H91,H107)</f>
        <v>315</v>
      </c>
      <c r="I123" s="126">
        <f t="shared" si="22"/>
        <v>0</v>
      </c>
      <c r="J123" s="144">
        <f>SUM(J11,J27,J43,J59,J75,J91,J107,)</f>
        <v>0</v>
      </c>
      <c r="K123" s="142">
        <f t="shared" si="21"/>
        <v>1425</v>
      </c>
    </row>
    <row r="124" spans="1:11" x14ac:dyDescent="0.2">
      <c r="A124" s="163" t="s">
        <v>482</v>
      </c>
      <c r="B124" s="317" t="s">
        <v>470</v>
      </c>
      <c r="C124" s="143">
        <f t="shared" si="22"/>
        <v>908</v>
      </c>
      <c r="D124" s="143">
        <f t="shared" si="22"/>
        <v>452</v>
      </c>
      <c r="E124" s="143">
        <f t="shared" si="22"/>
        <v>0</v>
      </c>
      <c r="F124" s="143">
        <f t="shared" si="22"/>
        <v>0</v>
      </c>
      <c r="G124" s="143">
        <f t="shared" si="22"/>
        <v>229</v>
      </c>
      <c r="H124" s="143">
        <f>SUM(H12,H28,H44,H60,H76,H92,H108,)</f>
        <v>157</v>
      </c>
      <c r="I124" s="126">
        <f t="shared" si="22"/>
        <v>119</v>
      </c>
      <c r="J124" s="144">
        <f t="shared" si="22"/>
        <v>109</v>
      </c>
      <c r="K124" s="142">
        <f>SUM(C124:J124)</f>
        <v>1974</v>
      </c>
    </row>
    <row r="125" spans="1:11" x14ac:dyDescent="0.2">
      <c r="A125" s="163" t="s">
        <v>483</v>
      </c>
      <c r="B125" s="317" t="s">
        <v>471</v>
      </c>
      <c r="C125" s="143">
        <f t="shared" si="22"/>
        <v>0</v>
      </c>
      <c r="D125" s="143">
        <f t="shared" si="22"/>
        <v>0</v>
      </c>
      <c r="E125" s="143">
        <f t="shared" si="22"/>
        <v>0</v>
      </c>
      <c r="F125" s="143">
        <f t="shared" si="22"/>
        <v>0</v>
      </c>
      <c r="G125" s="143">
        <f t="shared" si="22"/>
        <v>0</v>
      </c>
      <c r="H125" s="143">
        <f t="shared" si="22"/>
        <v>0</v>
      </c>
      <c r="I125" s="126">
        <f t="shared" si="22"/>
        <v>0</v>
      </c>
      <c r="J125" s="144">
        <f t="shared" si="22"/>
        <v>0</v>
      </c>
      <c r="K125" s="142">
        <f t="shared" si="21"/>
        <v>0</v>
      </c>
    </row>
    <row r="126" spans="1:11" x14ac:dyDescent="0.2">
      <c r="A126" s="163" t="s">
        <v>484</v>
      </c>
      <c r="B126" s="317" t="s">
        <v>472</v>
      </c>
      <c r="C126" s="145">
        <f t="shared" si="22"/>
        <v>225</v>
      </c>
      <c r="D126" s="145">
        <f t="shared" si="22"/>
        <v>123</v>
      </c>
      <c r="E126" s="145">
        <f t="shared" si="22"/>
        <v>0</v>
      </c>
      <c r="F126" s="145">
        <f t="shared" si="22"/>
        <v>0</v>
      </c>
      <c r="G126" s="145">
        <f t="shared" si="22"/>
        <v>0</v>
      </c>
      <c r="H126" s="145">
        <f t="shared" si="22"/>
        <v>0</v>
      </c>
      <c r="I126" s="146">
        <f t="shared" si="22"/>
        <v>0</v>
      </c>
      <c r="J126" s="147">
        <f t="shared" si="22"/>
        <v>0</v>
      </c>
      <c r="K126" s="148">
        <f t="shared" si="21"/>
        <v>348</v>
      </c>
    </row>
    <row r="127" spans="1:11" ht="13.5" thickBot="1" x14ac:dyDescent="0.25">
      <c r="A127" s="163" t="s">
        <v>474</v>
      </c>
      <c r="B127" s="317" t="s">
        <v>473</v>
      </c>
      <c r="C127" s="143">
        <f t="shared" si="22"/>
        <v>268</v>
      </c>
      <c r="D127" s="143">
        <f t="shared" si="22"/>
        <v>190</v>
      </c>
      <c r="E127" s="143">
        <f t="shared" si="22"/>
        <v>0</v>
      </c>
      <c r="F127" s="143">
        <f t="shared" si="22"/>
        <v>0</v>
      </c>
      <c r="G127" s="143">
        <f t="shared" si="22"/>
        <v>128</v>
      </c>
      <c r="H127" s="143">
        <f t="shared" si="22"/>
        <v>98</v>
      </c>
      <c r="I127" s="126">
        <f t="shared" si="22"/>
        <v>0</v>
      </c>
      <c r="J127" s="144">
        <f t="shared" si="22"/>
        <v>0</v>
      </c>
      <c r="K127" s="142">
        <f t="shared" si="21"/>
        <v>684</v>
      </c>
    </row>
    <row r="128" spans="1:11" x14ac:dyDescent="0.2">
      <c r="A128" s="227" t="s">
        <v>559</v>
      </c>
      <c r="B128" s="228" t="s">
        <v>93</v>
      </c>
      <c r="C128" s="229">
        <f t="shared" si="22"/>
        <v>4175</v>
      </c>
      <c r="D128" s="229">
        <f t="shared" si="22"/>
        <v>1811</v>
      </c>
      <c r="E128" s="229">
        <f t="shared" si="22"/>
        <v>167</v>
      </c>
      <c r="F128" s="229">
        <f t="shared" si="22"/>
        <v>0</v>
      </c>
      <c r="G128" s="229">
        <f t="shared" si="22"/>
        <v>1105</v>
      </c>
      <c r="H128" s="229">
        <f t="shared" si="22"/>
        <v>1228</v>
      </c>
      <c r="I128" s="229">
        <f t="shared" si="22"/>
        <v>208</v>
      </c>
      <c r="J128" s="230">
        <f t="shared" si="22"/>
        <v>189</v>
      </c>
      <c r="K128" s="231">
        <f>SUM(K117:K127)</f>
        <v>8883</v>
      </c>
    </row>
    <row r="129" spans="1:11" x14ac:dyDescent="0.2">
      <c r="A129" s="57" t="s">
        <v>77</v>
      </c>
      <c r="B129" s="151" t="s">
        <v>93</v>
      </c>
      <c r="C129" s="109">
        <f t="shared" si="22"/>
        <v>2325</v>
      </c>
      <c r="D129" s="109">
        <f t="shared" si="22"/>
        <v>1056</v>
      </c>
      <c r="E129" s="109">
        <f t="shared" si="22"/>
        <v>160</v>
      </c>
      <c r="F129" s="109">
        <f t="shared" si="22"/>
        <v>0</v>
      </c>
      <c r="G129" s="109">
        <f t="shared" si="22"/>
        <v>628</v>
      </c>
      <c r="H129" s="109">
        <f t="shared" si="22"/>
        <v>728</v>
      </c>
      <c r="I129" s="109">
        <f t="shared" si="22"/>
        <v>98</v>
      </c>
      <c r="J129" s="109">
        <f t="shared" si="22"/>
        <v>74</v>
      </c>
      <c r="K129" s="18">
        <f t="shared" ref="K129:K130" si="24">SUM(C129:J129)</f>
        <v>5069</v>
      </c>
    </row>
    <row r="130" spans="1:11" ht="13.5" thickBot="1" x14ac:dyDescent="0.25">
      <c r="A130" s="129" t="s">
        <v>78</v>
      </c>
      <c r="B130" s="152" t="s">
        <v>93</v>
      </c>
      <c r="C130" s="150">
        <f t="shared" si="22"/>
        <v>482</v>
      </c>
      <c r="D130" s="150">
        <f t="shared" si="22"/>
        <v>87</v>
      </c>
      <c r="E130" s="150">
        <f t="shared" si="22"/>
        <v>0</v>
      </c>
      <c r="F130" s="150">
        <f t="shared" si="22"/>
        <v>0</v>
      </c>
      <c r="G130" s="150">
        <f t="shared" si="22"/>
        <v>188</v>
      </c>
      <c r="H130" s="150">
        <f t="shared" si="22"/>
        <v>99</v>
      </c>
      <c r="I130" s="150">
        <f t="shared" si="22"/>
        <v>79</v>
      </c>
      <c r="J130" s="150">
        <f t="shared" si="22"/>
        <v>45</v>
      </c>
      <c r="K130" s="19">
        <f t="shared" si="24"/>
        <v>980</v>
      </c>
    </row>
  </sheetData>
  <mergeCells count="20">
    <mergeCell ref="C100:K100"/>
    <mergeCell ref="C115:K115"/>
    <mergeCell ref="C116:K116"/>
    <mergeCell ref="C67:K67"/>
    <mergeCell ref="C68:K68"/>
    <mergeCell ref="C83:K83"/>
    <mergeCell ref="C84:K84"/>
    <mergeCell ref="C99:K99"/>
    <mergeCell ref="C19:K19"/>
    <mergeCell ref="C35:K35"/>
    <mergeCell ref="C51:K51"/>
    <mergeCell ref="C52:K52"/>
    <mergeCell ref="C4:K4"/>
    <mergeCell ref="C20:K20"/>
    <mergeCell ref="C36:K36"/>
    <mergeCell ref="C1:D1"/>
    <mergeCell ref="E1:F1"/>
    <mergeCell ref="G1:H1"/>
    <mergeCell ref="I1:J1"/>
    <mergeCell ref="C3:K3"/>
  </mergeCell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Metodika </vt: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vt:lpstr>
      <vt:lpstr>6.5</vt:lpstr>
      <vt:lpstr>6.6</vt:lpstr>
      <vt:lpstr>7.1</vt:lpstr>
      <vt:lpstr>7.2</vt:lpstr>
      <vt:lpstr>7.3</vt:lpstr>
      <vt:lpstr> 8.1</vt:lpstr>
      <vt:lpstr>8.2</vt:lpstr>
      <vt:lpstr> 8.3</vt:lpstr>
      <vt:lpstr>8.4 </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2020-04-22T06:56:30Z</dcterms:modified>
</cp:coreProperties>
</file>