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9200" windowHeight="11595" tabRatio="803" firstSheet="5" activeTab="10"/>
  </bookViews>
  <sheets>
    <sheet name="Metodika" sheetId="53" r:id="rId1"/>
    <sheet name="2.1" sheetId="1" r:id="rId2"/>
    <sheet name="2.2" sheetId="59" r:id="rId3"/>
    <sheet name="2.3 " sheetId="6" r:id="rId4"/>
    <sheet name="2.4 " sheetId="7" r:id="rId5"/>
    <sheet name="2.5" sheetId="8" r:id="rId6"/>
    <sheet name="2.6" sheetId="32" r:id="rId7"/>
    <sheet name="2.7" sheetId="33" r:id="rId8"/>
    <sheet name="3.1" sheetId="47" r:id="rId9"/>
    <sheet name="3.2 " sheetId="14" r:id="rId10"/>
    <sheet name="3.3 " sheetId="63" r:id="rId11"/>
    <sheet name="3.4" sheetId="28" r:id="rId12"/>
    <sheet name="4.1" sheetId="17" r:id="rId13"/>
    <sheet name="5.1" sheetId="19" r:id="rId14"/>
    <sheet name="6.1" sheetId="21" r:id="rId15"/>
    <sheet name="6.2" sheetId="22" r:id="rId16"/>
    <sheet name="6.3" sheetId="23" r:id="rId17"/>
    <sheet name="6.4" sheetId="24" r:id="rId18"/>
    <sheet name="6.5" sheetId="26" r:id="rId19"/>
    <sheet name="7.1" sheetId="61" r:id="rId20"/>
    <sheet name=" 7.2 " sheetId="43" r:id="rId21"/>
    <sheet name="7.3 " sheetId="58" r:id="rId22"/>
    <sheet name="8.1 " sheetId="36" r:id="rId23"/>
    <sheet name="8.2" sheetId="57" r:id="rId24"/>
    <sheet name="8.3 " sheetId="38" r:id="rId25"/>
    <sheet name="8.4" sheetId="40" r:id="rId26"/>
    <sheet name="12.1" sheetId="30" r:id="rId27"/>
    <sheet name="12.2" sheetId="31" r:id="rId28"/>
    <sheet name="12.3" sheetId="49" r:id="rId29"/>
  </sheets>
  <definedNames/>
  <calcPr calcId="152511"/>
</workbook>
</file>

<file path=xl/sharedStrings.xml><?xml version="1.0" encoding="utf-8"?>
<sst xmlns="http://schemas.openxmlformats.org/spreadsheetml/2006/main" count="2242" uniqueCount="721">
  <si>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</si>
  <si>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</si>
  <si>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</si>
  <si>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</si>
  <si>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</si>
  <si>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</si>
  <si>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</si>
  <si>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</si>
  <si>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</si>
  <si>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</si>
  <si>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</si>
  <si>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</si>
  <si>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</si>
  <si>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</si>
  <si>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</si>
  <si>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</si>
  <si>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</si>
  <si>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</si>
  <si>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</si>
  <si>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</si>
  <si>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</si>
  <si>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t>
  </si>
  <si>
    <t>K/D</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</si>
  <si>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</si>
  <si>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</si>
  <si>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</si>
  <si>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</si>
  <si>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</si>
  <si>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</si>
  <si>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</si>
  <si>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</si>
  <si>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</si>
  <si>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</si>
  <si>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</si>
  <si>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</si>
  <si>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</si>
  <si>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</si>
  <si>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</si>
  <si>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</si>
  <si>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</si>
  <si>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</si>
  <si>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</si>
  <si>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</si>
  <si>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</si>
  <si>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</si>
  <si>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</si>
  <si>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</si>
  <si>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</si>
  <si>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</si>
  <si>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</si>
  <si>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</si>
  <si>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</si>
  <si>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</si>
  <si>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</si>
  <si>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</si>
  <si>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</si>
  <si>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Počet</t>
  </si>
  <si>
    <t>Věkový průměr nově jmenovaných</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</si>
  <si>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</si>
  <si>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</si>
  <si>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</si>
  <si>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</si>
  <si>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</si>
  <si>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</si>
  <si>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</si>
  <si>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</si>
  <si>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</si>
  <si>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</si>
  <si>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</si>
  <si>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Počty studijních oborů</t>
  </si>
  <si>
    <t>Ostatní</t>
  </si>
  <si>
    <t>Poskytnuté finanční prostředky v tis. Kč</t>
  </si>
  <si>
    <t>Z toho Marie-Curie Actions</t>
  </si>
  <si>
    <t>Skupina KKOV</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</si>
  <si>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</si>
  <si>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</si>
  <si>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</si>
  <si>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</si>
  <si>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</si>
  <si>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</si>
  <si>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</si>
  <si>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</si>
  <si>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</si>
  <si>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</si>
  <si>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</si>
  <si>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</si>
  <si>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</si>
  <si>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Ostatní země</t>
  </si>
  <si>
    <t xml:space="preserve">Vědečtí, výzkumní a vývojoví pracovníci podílející se na pedagog. činnosti </t>
  </si>
  <si>
    <t>Naplňování stanovených cílů/indikátorů</t>
  </si>
  <si>
    <t>Cílový stav</t>
  </si>
  <si>
    <t>Výchozí stav</t>
  </si>
  <si>
    <t>CELKEM profesoři</t>
  </si>
  <si>
    <t>CELKEM docenti</t>
  </si>
  <si>
    <t xml:space="preserve">Země </t>
  </si>
  <si>
    <t xml:space="preserve">Pozn.: * = Doba trvání jednotlivých povinných praxí mohla být i kratší, ale v součtu musela dosahovat alespoň 1 měsíce. </t>
  </si>
  <si>
    <t>Celkem</t>
  </si>
  <si>
    <t>Celkem žen</t>
  </si>
  <si>
    <t xml:space="preserve">Počet odebíraných titulů periodik:
                - fyzicky
</t>
  </si>
  <si>
    <t>Číslo a název tabulky</t>
  </si>
  <si>
    <t>Popis metodiky</t>
  </si>
  <si>
    <t>Počet aktivních studií k 31. 12.</t>
  </si>
  <si>
    <t xml:space="preserve">Z toho počet žen celkem </t>
  </si>
  <si>
    <t>Z toho počet cizinců celkem</t>
  </si>
  <si>
    <t>Počet přijetí</t>
  </si>
  <si>
    <t>Počet zápisů ke studiu</t>
  </si>
  <si>
    <t>Počty žen na ostatních pracovištích</t>
  </si>
  <si>
    <t>Pozn.: ** = Fakulta nebo jiná součást vysoké školy uskutečňující akreditovaný studijní program/obor</t>
  </si>
  <si>
    <t>Počet lůžkodnů v roce 2016</t>
  </si>
  <si>
    <t>Počet hlavních jídel vydaných v roce 2016 ostatním strávníkům</t>
  </si>
  <si>
    <t>Počet hlavních jídel vydaných v roce 2016 studentům</t>
  </si>
  <si>
    <t>Počet hlavních jídel vydaných v roce 2016 zaměstnancům vysoké školy</t>
  </si>
  <si>
    <t>Jakým způsobem jsou realizovány výměny studentů?</t>
  </si>
  <si>
    <t>Jakým způsobem je vydáván diplom a dodatek k diplomu?</t>
  </si>
  <si>
    <t>CELKEM zaměstnanci</t>
  </si>
  <si>
    <t>Ubytovací a stravovací služby vysoké školy. VŠ vykáže počet podaných žádostí o ubytování nebo počet rezervací konkrétního lůžka, a to na základě vlastní zavedené praxe.</t>
  </si>
  <si>
    <t>Kurzy celoživotního vzdělávání (CŽV) na vysoké škole (počty kurzů v jednotlivých skupinách studijních programů KKOV podle tabulky).</t>
  </si>
  <si>
    <t>Kurzy celoživotního vzdělávání (CŽV) na vysoké škole (počty účastníků v kurzech podle studijních programů KKOV dle tabulky).</t>
  </si>
  <si>
    <t>Pozn.: *= Jedná se například o akreditované studijní programy uskutečňované společně s AV ČR či s jinými veřejnými výzkumnými institucemi se sídlem v ČR.</t>
  </si>
  <si>
    <t>Ostatní pracoviště celkem</t>
  </si>
  <si>
    <t>Profesoři jmenovaní v roce 2016</t>
  </si>
  <si>
    <t>Docenti jmenovaní v roce 2016</t>
  </si>
  <si>
    <t>V ČR</t>
  </si>
  <si>
    <t>V zahraničí</t>
  </si>
  <si>
    <t>Investiční</t>
  </si>
  <si>
    <t>Neinvestiční</t>
  </si>
  <si>
    <t>Institucionální plán vysoké školy, jeho zhodnocení a naplňování stanovených cílů v souladu s Vyhlášením institucionálních programů pro veřejné vysoké školy pro rok 2016 (pouze pro veřejné vysoké školy, podle tabulky).</t>
  </si>
  <si>
    <t>Počet uchazečů</t>
  </si>
  <si>
    <t>0,31–0,5</t>
  </si>
  <si>
    <t>0,51–0,7</t>
  </si>
  <si>
    <t>0,71–1,0</t>
  </si>
  <si>
    <t>Podíl absolventů, kteří během svého studia vyjeli na zahraniční pobyt v délce alespoň 14 dní [%]</t>
  </si>
  <si>
    <t>Počty studentů v těchto oborech</t>
  </si>
  <si>
    <t>Fakulta celkem</t>
  </si>
  <si>
    <t>X</t>
  </si>
  <si>
    <t>Počet studijních programů</t>
  </si>
  <si>
    <t>Počet studentů v těchto programech</t>
  </si>
  <si>
    <t>CELKEM za zemi</t>
  </si>
  <si>
    <t xml:space="preserve">     z toho ženy</t>
  </si>
  <si>
    <t xml:space="preserve">Doktorské studium </t>
  </si>
  <si>
    <t>Partnerská vysoká škola/ instituce*</t>
  </si>
  <si>
    <t>Počet podaných žádostí/rezervací o ubytování k 31/12/2016</t>
  </si>
  <si>
    <t>Počet kladně vyřízených žádostí/rezervací o ubytování k 31/12/2016</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</si>
  <si>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</si>
  <si>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</si>
  <si>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</si>
  <si>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</si>
  <si>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H2020/ 7. rámcový program EK</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</si>
  <si>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</si>
  <si>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</si>
  <si>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scheme val="minor"/>
      </rPr>
      <t>31. 12</t>
    </r>
    <r>
      <rPr>
        <b/>
        <sz val="11"/>
        <color theme="1"/>
        <rFont val="Calibri"/>
        <family val="2"/>
        <scheme val="minor"/>
      </rPr>
      <t>.</t>
    </r>
    <r>
      <rPr>
        <sz val="11"/>
        <color theme="1"/>
        <rFont val="Calibri"/>
        <family val="2"/>
        <scheme val="minor"/>
      </rPr>
      <t>, není-li uvedeno jinak.</t>
    </r>
  </si>
  <si>
    <t>Akreditované studijní programy v cizím jazyce (počty v jednotlivých skupinách KKOV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</si>
  <si>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t>Akreditované studijní programy (počty v jednotlivých skupinách KKOV podle typu studia a formy studia) podle fakult, případně jiných součástí uskutečňujících akreditovaný studijní program nebo jeho část. Do sloupce celkem se zahrnují počty studijních programů za každý typ a formu studia zvlášť (tzn. jedná se o celkovou sumu studijních programů Bc. prezenční + Bc. komb./distanční + Mgr. prezenční + Mgr. komb./distanční atd.).</t>
  </si>
  <si>
    <t>Studijní programy tzv. joint/double/multiple degree. Vykazuje se přehled o akreditovaných studijních programech seřazených dle typu programu (bakalářské, magisterské, navazující magisterské, doktorské). Uveďte počet aktivních studií k 31. 12.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3.3.
Údaje vykazované do tabulek 3.3 a 3.4 jsou exkluzivní - jeden studijní program nemůže být zařazen do obou tabulek zároveň.</t>
  </si>
  <si>
    <t>Akreditované studijní programy uskutečňované společně s vyšší odbornou školou (název studijního programu, 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3.5.</t>
  </si>
  <si>
    <t>CELKEM akademičtí pracovníci</t>
  </si>
  <si>
    <t>z toho ženy</t>
  </si>
  <si>
    <t>Pozn.: ** = Fakulta nebo jiná součást vysoké školy uskutečňující akreditovaný studijní program/obor.</t>
  </si>
  <si>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mimořádné stipendium více než jedenkrát za rok, uvede se do počtu studentů pouze jedenkrát). Dále se vykazuje průměrná výše jednoho vyplaceného stipendia (dle poznámky a příkladu uvedeného pod tabulkou). </t>
  </si>
  <si>
    <t>Vykazuje se přírůstek knihovního fondu v daném roce a knihovní fond celkem, dle ročního výkazu Asociace knihoven vysokých škol za daný kalendářní rok. Při vykazování je nutné dodržovat platnou metodiku stanovenou AKVŠ.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</si>
  <si>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Patentové přihlášky podané</t>
  </si>
  <si>
    <t>Zapsané užitné vzory</t>
  </si>
  <si>
    <t xml:space="preserve">Zapojení vysoké školy do programů mezinárodní spolupráce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celkové částky projektu, nikoliv částky vyčerpané pouze v daném roce.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</si>
  <si>
    <t xml:space="preserve">Studenti – samoplátci (počty v jednotlivých skupinách KKOV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</si>
  <si>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Žádáme vysoké školy, aby tabulková příloha výroční zprávy o činnosti byla odevzdávaná v elektronické podobě MS Excel. Zároveň vysoké školy žádáme, aby neměnily strukturu a formátování tabulkové přílohy.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</si>
  <si>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</si>
  <si>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 xml:space="preserve">Akreditované studijní programy uskutečňované společně s jinou vysokou školou či s veřejnou výzkumnou institucí (např. AV ČR) se sídlem v ČR (název studijního programu,vč.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3.4.
Údaje vykazované do tabulek 3.3 a 3.4 jsou exkluzivní - jeden studijní program nemůže být zařazen do obou tabulek zároveň.  </t>
  </si>
  <si>
    <t xml:space="preserve">Studenti v akreditovaných studijních programech (počty v jednotlivých skupinách KKOV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</si>
  <si>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Podíl neúspěšných studií v prvním roce studia. Řazeno dle fakult a případně jiných součástí uskutečňujících akreditovaný studijní program nebo jeho část. Ukazatel vychází z podílu velikosti kohorty studií započatých v roce n (2015) (X) a součtu neúspěšných studií této kohorty v roce n a n+1 (2016)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Do tabulky se nezahrnují studia ukončená přestupem na jiný studijní program.
Pro výroční zprávu za rok 2016 poskytne potřebné podklady pro výpočet vysokým školám MŠMT. </t>
  </si>
  <si>
    <t>Absolventi akreditovaných studijních programů, podle fakult, případně jiných součástí uskutečňujících akreditovaný studijní program nebo jeho část (počty v jednotlivých skupinách KKOV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</si>
  <si>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Přepočtené počty akademických a vědeckých pracovníků a ostatních zaměstnanců za danou VŠ celkem (tedy nejen za fakulty, ale i za ostatní pracoviště VŠ) ve struktuře dle vnitřního kvalifikačního řádu vysoké školy. Přepočteným počtem k 31. 12. se rozumí počet pracovníků k 31. 12. přepočtený na plný pracovní úvazek. Započítávají se pouze pracovníci v pracovním poměru, nezapočítávají se tedy osoby s uzavřenou DPP nebo DPČ. Uveďte počty žen v jednotlivých kategoriích (akademičtí, vědečtí a ostatní zaměstnanci) i v počtu zaměstnanců celkem za danou VŠ.</t>
  </si>
  <si>
    <t>Věková struktura akademických a vědeckých pracovníků s uvedením počtu žen (ve struktuře dle vnitřního kvalifikačního řádu vysoké školy). Vykazují se počty fyzických osob k 31. 12. (pouze osoby v pracovním poměru, tedy bez zahrnutí osob pracujících na DPP a DPČ). Do celkového počtu zahrnout zaměstnance v daných kategoriích za VŠ celkem (tzn. za jednotlivé fakulty + ostatní pracoviště celkem).</t>
  </si>
  <si>
    <t>více než 1</t>
  </si>
  <si>
    <t>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(pouze osoby v pracovním poměru, tedy bez zahrnutí osob pracujících na DPP a DPČ), nikoliv úvazky. V případě, že má daný pracovník více úvazků na dané VŠ, tak rozhodný je pracovní poměr, který vznikl dříve.</t>
  </si>
  <si>
    <r>
      <t xml:space="preserve">Počty akademických a vědeckých pracovníků s cizím státním občanstvím. Nejen za fakulty, ale i za ostatní pracoviště dané VŠ celkem. Vykazují se fyzické osoby </t>
    </r>
    <r>
      <rPr>
        <sz val="11"/>
        <color theme="1"/>
        <rFont val="Calibri"/>
        <family val="2"/>
        <scheme val="minor"/>
      </rPr>
      <t xml:space="preserve">od 1. 1. do 31. 12. daného roku, které mají s vysokou školou uzavřený pracovněprávní vztah (včetně DPČ, mimo DPP). </t>
    </r>
  </si>
  <si>
    <t>od 16 do 100 hod</t>
  </si>
  <si>
    <t>více než 100 hod</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</si>
  <si>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</si>
  <si>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Počet osob podílejících se na praxi</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</si>
  <si>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</si>
  <si>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</si>
  <si>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Počet osob podílejících se na praxi***</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</si>
  <si>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</si>
  <si>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scheme val="minor"/>
      </rPr>
      <t>Jedná se o odborné profesní praxe.</t>
    </r>
  </si>
  <si>
    <t>Podíl absolventů doktorského studia, u nichž délka zahraničního pobytu dosáhla alespoň 1 měsíc (tj. 30 dní) [%]</t>
  </si>
  <si>
    <t>Vysoká škola uvede podíl absolventů, kteří v rámci svého úspěšně ukončeného studia absolvovali zahraniční studijní pobyt nebo stáž trvající alespoň 14 dní, v členění dle typu studijního programu. Současně z absolventů doktorských studijních programů, vykázat podíl těch, u kterých délka zahraničního pobytu nebo stáže dosáhla alespoň 1 měsíc (tj. 30 dní). Podíly absolventů se vztahují k absolvovaným studiím, nikoliv k fyzickým osobám (jedna osoba mohla absolvovat více studií). Zahrnuta jsou studia úspěšně absolvovaná v období 1. 1. – 31. 12.</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</si>
  <si>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2016). Údaje se vykazují za kalendářní rok, s rozlišením na ČR a zahraničí (s výjimkou spin-off/start-up podniků, viz tabulka). Dále vysoká škola uvede příjmy za rok 2016 z licenčních smluv, ze smluvního výzkumu, z vzdělávacích kurzů pro zaměstnance subjektů aplikační sféry a z poskytnutých konzultací a poradenství. Soukromé vysoké školy uvedou příjmy dle svého uvážení. </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</si>
  <si>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</si>
  <si>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</si>
  <si>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</si>
  <si>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</si>
  <si>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</si>
  <si>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</si>
  <si>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</si>
  <si>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</si>
  <si>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</si>
  <si>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</si>
  <si>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</si>
  <si>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</si>
  <si>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</si>
  <si>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</si>
  <si>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</si>
  <si>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</si>
  <si>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</si>
  <si>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</si>
  <si>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</si>
  <si>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</si>
  <si>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</si>
  <si>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</si>
  <si>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</si>
  <si>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</si>
  <si>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</si>
  <si>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</si>
  <si>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</si>
  <si>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</si>
  <si>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</si>
  <si>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</si>
  <si>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</si>
  <si>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</si>
  <si>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</si>
  <si>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</si>
  <si>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</si>
  <si>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</si>
  <si>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</si>
  <si>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</si>
  <si>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</si>
  <si>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</si>
  <si>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</si>
  <si>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Česká republika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</si>
  <si>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</si>
  <si>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</si>
  <si>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</si>
  <si>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</si>
  <si>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</si>
  <si>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</si>
  <si>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</si>
  <si>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</si>
  <si>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</si>
  <si>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</si>
  <si>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</si>
  <si>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</si>
  <si>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</si>
  <si>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</si>
  <si>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</si>
  <si>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</si>
  <si>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</si>
  <si>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</si>
  <si>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</si>
  <si>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</si>
  <si>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</si>
  <si>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</si>
  <si>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</si>
  <si>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</si>
  <si>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</si>
  <si>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</si>
  <si>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</si>
  <si>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</si>
  <si>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</si>
  <si>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</si>
  <si>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</si>
  <si>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</si>
  <si>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</si>
  <si>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</si>
  <si>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</si>
  <si>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</si>
  <si>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</si>
  <si>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</si>
  <si>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</si>
  <si>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</si>
  <si>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</si>
  <si>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</si>
  <si>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</si>
  <si>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</si>
  <si>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</si>
  <si>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</si>
  <si>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</si>
  <si>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</si>
  <si>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</si>
  <si>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</si>
  <si>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</si>
  <si>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</si>
  <si>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</si>
  <si>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</si>
  <si>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</si>
  <si>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</si>
  <si>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</si>
  <si>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</si>
  <si>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</si>
  <si>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</si>
  <si>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</si>
  <si>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</si>
  <si>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</si>
  <si>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</si>
  <si>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</si>
  <si>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</si>
  <si>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</si>
  <si>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</si>
  <si>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</si>
  <si>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</si>
  <si>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</si>
  <si>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</si>
  <si>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</si>
  <si>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</si>
  <si>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</si>
  <si>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</si>
  <si>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</si>
  <si>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</si>
  <si>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</si>
  <si>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</si>
  <si>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</si>
  <si>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</si>
  <si>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</si>
  <si>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</si>
  <si>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</si>
  <si>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</si>
  <si>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</si>
  <si>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</si>
  <si>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</si>
  <si>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</si>
  <si>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</si>
  <si>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</si>
  <si>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</si>
  <si>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</si>
  <si>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</si>
  <si>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</si>
  <si>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</si>
  <si>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</si>
  <si>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</si>
  <si>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</si>
  <si>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</si>
  <si>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</si>
  <si>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</si>
  <si>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</si>
  <si>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</si>
  <si>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</si>
  <si>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</si>
  <si>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</si>
  <si>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</si>
  <si>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</si>
  <si>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</si>
  <si>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</si>
  <si>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</si>
  <si>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</si>
  <si>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</si>
  <si>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</si>
  <si>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</si>
  <si>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</si>
  <si>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</si>
  <si>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</si>
  <si>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</si>
  <si>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</si>
  <si>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</si>
  <si>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</si>
  <si>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</si>
  <si>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</si>
  <si>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</si>
  <si>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</si>
  <si>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</si>
  <si>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</si>
  <si>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</si>
  <si>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</si>
  <si>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</si>
  <si>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</si>
  <si>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</si>
  <si>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</si>
  <si>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</si>
  <si>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</si>
  <si>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</si>
  <si>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</si>
  <si>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</si>
  <si>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</si>
  <si>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</si>
  <si>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</si>
  <si>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</si>
  <si>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</si>
  <si>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</si>
  <si>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</si>
  <si>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</si>
  <si>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</si>
  <si>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</si>
  <si>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</si>
  <si>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</si>
  <si>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</si>
  <si>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</si>
  <si>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</si>
  <si>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</si>
  <si>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</si>
  <si>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</si>
  <si>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</si>
  <si>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</si>
  <si>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</si>
  <si>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</si>
  <si>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</si>
  <si>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</si>
  <si>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</si>
  <si>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</si>
  <si>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</si>
  <si>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</si>
  <si>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</si>
  <si>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</si>
  <si>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</si>
  <si>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</si>
  <si>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</si>
  <si>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</si>
  <si>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</si>
  <si>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</si>
  <si>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</si>
  <si>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</si>
  <si>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</si>
  <si>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</si>
  <si>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</si>
  <si>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</si>
  <si>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</si>
  <si>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</si>
  <si>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</si>
  <si>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</si>
  <si>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</si>
  <si>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</si>
  <si>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</si>
  <si>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</si>
  <si>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</si>
  <si>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</si>
  <si>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</si>
  <si>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</si>
  <si>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</si>
  <si>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</si>
  <si>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</si>
  <si>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</si>
  <si>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</si>
  <si>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</si>
  <si>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</si>
  <si>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</si>
  <si>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</si>
  <si>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</si>
  <si>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</si>
  <si>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</si>
  <si>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rPr>
      <t xml:space="preserve">Tab. 2.2: </t>
    </r>
    <r>
      <rPr>
        <b/>
        <sz val="14"/>
        <color indexed="9"/>
        <rFont val="Calibri"/>
        <family val="2"/>
      </rPr>
      <t>Studijní programy v cizím jazyce (počty)</t>
    </r>
  </si>
  <si>
    <r>
      <rPr>
        <b/>
        <sz val="12"/>
        <color indexed="9"/>
        <rFont val="Calibri"/>
        <family val="2"/>
      </rPr>
      <t>Tab. 2.1:</t>
    </r>
    <r>
      <rPr>
        <b/>
        <sz val="14"/>
        <color indexed="9"/>
        <rFont val="Calibri"/>
        <family val="2"/>
      </rPr>
      <t xml:space="preserve"> Akreditované studijní programy (počty)</t>
    </r>
  </si>
  <si>
    <r>
      <rPr>
        <b/>
        <sz val="12"/>
        <color theme="0"/>
        <rFont val="Calibri"/>
        <family val="2"/>
      </rPr>
      <t xml:space="preserve">Tab. 2.3: </t>
    </r>
    <r>
      <rPr>
        <b/>
        <sz val="14"/>
        <color theme="0"/>
        <rFont val="Calibri"/>
        <family val="2"/>
      </rPr>
      <t>Joint/Double/Multiple Degree studijní programy realizované se zahraniční VŠ</t>
    </r>
  </si>
  <si>
    <r>
      <t xml:space="preserve">Tab. 2.4: </t>
    </r>
    <r>
      <rPr>
        <b/>
        <sz val="14"/>
        <color theme="0"/>
        <rFont val="Calibri"/>
        <family val="2"/>
      </rPr>
      <t>Akreditované studijní programy uskutečňované společně s jinou vysokou školou nebo s veřejnou výzkumnou institucí* se sídlem v ČR</t>
    </r>
  </si>
  <si>
    <r>
      <rPr>
        <b/>
        <sz val="12"/>
        <color theme="0"/>
        <rFont val="Calibri"/>
        <family val="2"/>
      </rPr>
      <t xml:space="preserve">Tab. 3.1: </t>
    </r>
    <r>
      <rPr>
        <b/>
        <sz val="14"/>
        <color theme="0"/>
        <rFont val="Calibri"/>
        <family val="2"/>
      </rPr>
      <t>Studenti v akreditovaných studijních programech (počty studií)</t>
    </r>
  </si>
  <si>
    <r>
      <rPr>
        <b/>
        <sz val="12"/>
        <color theme="0"/>
        <rFont val="Calibri"/>
        <family val="2"/>
      </rPr>
      <t xml:space="preserve">Tab. 4.1: </t>
    </r>
    <r>
      <rPr>
        <b/>
        <sz val="14"/>
        <color theme="0"/>
        <rFont val="Calibri"/>
        <family val="2"/>
      </rPr>
      <t>Absolventi akreditovaných studijních programů (počty absolvovaných studií)</t>
    </r>
  </si>
  <si>
    <r>
      <rPr>
        <b/>
        <sz val="12"/>
        <color theme="0"/>
        <rFont val="Calibri"/>
        <family val="2"/>
      </rPr>
      <t xml:space="preserve">Tab. 6.5: </t>
    </r>
    <r>
      <rPr>
        <b/>
        <sz val="14"/>
        <color theme="0"/>
        <rFont val="Calibri"/>
        <family val="2"/>
      </rPr>
      <t>Nově jmenovaní docenti a profesoři (počty)</t>
    </r>
  </si>
  <si>
    <r>
      <rPr>
        <b/>
        <sz val="12"/>
        <color theme="0"/>
        <rFont val="Calibri"/>
        <family val="2"/>
      </rPr>
      <t xml:space="preserve">Tab. 6.3: </t>
    </r>
    <r>
      <rPr>
        <b/>
        <sz val="14"/>
        <color theme="0"/>
        <rFont val="Calibri"/>
        <family val="2"/>
      </rPr>
      <t>Počty akademických a vědeckých pracovníků podle rozsahu pracovních úvazků a nejvyšší dosažené kvalifikace
(počty fyzických osob)</t>
    </r>
  </si>
  <si>
    <r>
      <rPr>
        <b/>
        <sz val="12"/>
        <color theme="0"/>
        <rFont val="Calibri"/>
        <family val="2"/>
      </rPr>
      <t xml:space="preserve">Tab. 6.2: </t>
    </r>
    <r>
      <rPr>
        <b/>
        <sz val="14"/>
        <color theme="0"/>
        <rFont val="Calibri"/>
        <family val="2"/>
      </rPr>
      <t>Věková struktura akademických a vědeckých pracovníků (počty fyzických osob)</t>
    </r>
  </si>
  <si>
    <t xml:space="preserve">Tab. 3.4: Stipendia studentům podle účelu stipendia (počty fyzických osob) </t>
  </si>
  <si>
    <t xml:space="preserve">Tab. 8.4: Transfer znalostí a výsledků výzkumu do praxe </t>
  </si>
  <si>
    <t>Počet CELKEM</t>
  </si>
  <si>
    <t>Příjmy CELKEM</t>
  </si>
  <si>
    <t>Licenční smlouvy nově uzavřené</t>
  </si>
  <si>
    <t>Licenční smlouvy platné k 31. 12.</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</si>
  <si>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</si>
  <si>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</si>
  <si>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</si>
  <si>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</si>
  <si>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</si>
  <si>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</si>
  <si>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</si>
  <si>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</si>
  <si>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podle skupin KKOV,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Rozhodným obdobím je kalendářní rok zápisu do studia (2016), tj. přihlášky ke studiu a přijatí/zapsaní studenti vztahující se k zápisům ke studiu proběhlým v roce 2016. 
Jeden uchazeč může být vykázán za více fakult či součástí VŠ. Údaje za VŠ celkem nejsou součtem údajů z fakult, ale odráží reálný stav zájmu o danou VŠ!
Vyhláška č. 277/2016 Sb. o předávání statistických údajů vysokými školami - k dispozici na tomto odkazu: http://www.msmt.cz/vzdelavani/vysoke-skolstvi/legislativa</t>
  </si>
  <si>
    <t xml:space="preserve">Počty docentů a profesorů jmenovaných v daném roce s uvedením jejich průměrného věku. Vykazují se fyzické osoby. Zahrnuty jsou habilitace a profesorská řízení, které proběhly v daném kalendářním roce na dané VŠ (tzn. veškeré osoby, které byly jmenovány na dané VŠ, bez ohledu na to, zda kmenově spadají pod tuto VŠ)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</si>
  <si>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studentů v těchto oborech k 31. 12.</t>
  </si>
  <si>
    <t>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Jsou uváděny všechny programy bez ohledu na zdroj financování. Vysoká škola bez dalšího zásahu pouze vyplní tabulku příslušnými hodnotami (nemaže země, u kterých nebyla realizována žádná mobilita).</t>
  </si>
  <si>
    <r>
      <rPr>
        <b/>
        <sz val="12"/>
        <color indexed="9"/>
        <rFont val="Calibri"/>
        <family val="2"/>
      </rPr>
      <t xml:space="preserve">Tab. 12.2 </t>
    </r>
    <r>
      <rPr>
        <b/>
        <sz val="14"/>
        <color indexed="9"/>
        <rFont val="Calibri"/>
        <family val="2"/>
      </rPr>
      <t>Vysokoškolské knihovny</t>
    </r>
  </si>
  <si>
    <r>
      <rPr>
        <b/>
        <sz val="12"/>
        <color indexed="9"/>
        <rFont val="Calibri"/>
        <family val="2"/>
      </rPr>
      <t xml:space="preserve">Tab. 12.1: </t>
    </r>
    <r>
      <rPr>
        <b/>
        <sz val="14"/>
        <color indexed="9"/>
        <rFont val="Calibri"/>
        <family val="2"/>
      </rPr>
      <t>Ubytování, stravování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</si>
  <si>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</si>
  <si>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</si>
  <si>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</si>
  <si>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</si>
  <si>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</si>
  <si>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</si>
  <si>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</si>
  <si>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</si>
  <si>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</si>
  <si>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</si>
  <si>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</si>
  <si>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</si>
  <si>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Tab. 6.1: Akademičtí a vědečtí pracovníci a ostatní zaměstnanci celkem (přepočtené počty)</t>
  </si>
  <si>
    <t xml:space="preserve">Tab. 6.2: Věková struktura akademických a vědeckých pracovníků (počty fyzických osob) </t>
  </si>
  <si>
    <t xml:space="preserve">Tab. 6.3: Počty akademických a vědeckých pracovníků podle rozsahu pracovních úvazků a nejvyšší dosažené kvalifikace (počty fyzických osob) </t>
  </si>
  <si>
    <t xml:space="preserve">Tab. 6.4: Akademičtí a vědečtí pracovníci s cizím státním občanstvím (počty fyzických osob) </t>
  </si>
  <si>
    <t xml:space="preserve">Tab. 6.5: Nově jmenovaní docenti a profesoři (počty) </t>
  </si>
  <si>
    <t xml:space="preserve">Tab. 12.1: Ubytování, stravování </t>
  </si>
  <si>
    <t xml:space="preserve">Tab. 12.2: Vysokoškolské knihovny </t>
  </si>
  <si>
    <t xml:space="preserve">Tab. 12.3: Institucionální plán vysoké školy v roce 2016 (pouze veřejné vysoké školy)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</si>
  <si>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</si>
  <si>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</si>
  <si>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7.3: Mobilita absolventů (podíly absolvovaných studií)</t>
  </si>
  <si>
    <t>Tab. 8.1:  Konference (spolu)pořádané vysokou školou (počty)</t>
  </si>
  <si>
    <t>Tab. 8.2: Odborníci z aplikační sféry podílející se na výuce a na praxi v akreditovaných studijních programech (počty)</t>
  </si>
  <si>
    <t>Tab. 8.3: Studijní obory, které mají ve své obsahové náplni povinné absolvování odborné praxe po dobu alespoň 1 měsíce (počty)</t>
  </si>
  <si>
    <t>Tab. 8.4: Transfer znalostí a výsledků výzkumu do praxe</t>
  </si>
  <si>
    <t>866</t>
  </si>
  <si>
    <t>Univerzita Tomáše Bati</t>
  </si>
  <si>
    <t xml:space="preserve">               - elektronicky (odhad)
</t>
  </si>
  <si>
    <t xml:space="preserve">               - v obou formách</t>
  </si>
  <si>
    <t>Fakulta technologická</t>
  </si>
  <si>
    <t>Fakulta managementu a ekonomiky</t>
  </si>
  <si>
    <t>Fakulta multimediálních komunikací</t>
  </si>
  <si>
    <t xml:space="preserve"> </t>
  </si>
  <si>
    <t>Fakulta aplikované informatiky</t>
  </si>
  <si>
    <t>Fakulta humanitních studií</t>
  </si>
  <si>
    <t>S počtem účastníků vyšším než 60</t>
  </si>
  <si>
    <t>Mezinárodní konference</t>
  </si>
  <si>
    <r>
      <rPr>
        <b/>
        <sz val="12"/>
        <color indexed="9"/>
        <rFont val="Calibri"/>
        <family val="2"/>
      </rPr>
      <t xml:space="preserve">Tab. 8.1: </t>
    </r>
    <r>
      <rPr>
        <b/>
        <sz val="14"/>
        <color indexed="9"/>
        <rFont val="Calibri"/>
        <family val="2"/>
      </rPr>
      <t xml:space="preserve"> Konference (spolu)pořádané UTB (počty)</t>
    </r>
  </si>
  <si>
    <t>Univerzitní institut - Centrum transferu technologií</t>
  </si>
  <si>
    <t>Fakulta logistiky a krizového řízení</t>
  </si>
  <si>
    <t>Počet vyslaných studentů</t>
  </si>
  <si>
    <t>Z toho absolventské stáže</t>
  </si>
  <si>
    <t>Počet přijatých studentů</t>
  </si>
  <si>
    <t>Počet vyslaných akademických pracovníků</t>
  </si>
  <si>
    <t>Počet přijatých akademických pracovníků</t>
  </si>
  <si>
    <t>Počet vyslaných ostatních pracovníků</t>
  </si>
  <si>
    <t>Počet přijatých ostatních pracovníků</t>
  </si>
  <si>
    <t>19</t>
  </si>
  <si>
    <t>327</t>
  </si>
  <si>
    <t>460</t>
  </si>
  <si>
    <t>246</t>
  </si>
  <si>
    <t>176</t>
  </si>
  <si>
    <t>27978</t>
  </si>
  <si>
    <t>47 kratších než 28 dní</t>
  </si>
  <si>
    <t>43 kratších než 28 dní</t>
  </si>
  <si>
    <t>56 kratších než 5 dní</t>
  </si>
  <si>
    <t>38 kratších než 5 dní</t>
  </si>
  <si>
    <r>
      <rPr>
        <b/>
        <sz val="12"/>
        <color indexed="9"/>
        <rFont val="Calibri"/>
        <family val="2"/>
      </rPr>
      <t xml:space="preserve">Tab. 7.1: </t>
    </r>
    <r>
      <rPr>
        <b/>
        <sz val="14"/>
        <color indexed="9"/>
        <rFont val="Calibri"/>
        <family val="2"/>
      </rPr>
      <t>Zapojení UTB do programů mezinárodní spolupráce (bez ohledu na zdroj financování)</t>
    </r>
  </si>
  <si>
    <t>Počet projektů</t>
  </si>
  <si>
    <t>Počet vyslaných akademických a vědeckých pracovníků</t>
  </si>
  <si>
    <t>Počet přijatých akademických a vědeckých pracovníků</t>
  </si>
  <si>
    <t>Dotace v tis. Kč</t>
  </si>
  <si>
    <t xml:space="preserve">  </t>
  </si>
  <si>
    <r>
      <rPr>
        <b/>
        <sz val="12"/>
        <color theme="0"/>
        <rFont val="Calibri"/>
        <family val="2"/>
      </rPr>
      <t xml:space="preserve">Tab. 7.2: </t>
    </r>
    <r>
      <rPr>
        <b/>
        <sz val="14"/>
        <color theme="0"/>
        <rFont val="Calibri"/>
        <family val="2"/>
      </rPr>
      <t xml:space="preserve">Mobilita studentů, akademických a ostatních pracovníků podle zemí (bez ohledu na zdroj financování) </t>
    </r>
  </si>
  <si>
    <t>1) Economics and Management 2) European Business</t>
  </si>
  <si>
    <t>1) Univerzita Tomáše Bati ve Zlíně 2) University of Huddersfield</t>
  </si>
  <si>
    <t xml:space="preserve"> 19.7.2004</t>
  </si>
  <si>
    <t>Double Degree</t>
  </si>
  <si>
    <t>3 akademické roky (6 semestrů)</t>
  </si>
  <si>
    <t>bakalářský</t>
  </si>
  <si>
    <t>Na UHBS je vydán diplom BA (Hons) včetně dodatku k diplomu, na FaME UTB je vydán diplom Bakalář včetně dodatku k diplomu.</t>
  </si>
  <si>
    <t>Smlouva mezi FaME UTB a UHBS je jednostranná, týká se pouze studentů FaME UTB. Studenti jsou finančně podporovaní UTB.</t>
  </si>
  <si>
    <t>1) Economics and Management 2) International Business Management</t>
  </si>
  <si>
    <t>2 akademické roky (4 semestry)</t>
  </si>
  <si>
    <t>navazující magisterský</t>
  </si>
  <si>
    <t xml:space="preserve">Studenti BSP procházejí ve třetím ročníku studia na FaME UTB výběrovým řízením pro NMSP na UHBS. MSP na UHBS v délce tří semestrů absolvují na UHBS včetně zpracování a obhájení diplomové práce a ukončí studium závěrečnou zkouškou. Po návratu pokračují na FaME ve druhém ročníku NMSP. Je uznána diplomová práce včetně obhajoby a studenti složí státní závěrečnou zkoušku. </t>
  </si>
  <si>
    <t>Na UHBS je vydán diplom Master of Science  včetně dodatku k diplomu, na FaME UTB je vydán diplom Ing. včetně dodatku k diplomu.</t>
  </si>
  <si>
    <t>Název programu 3</t>
  </si>
  <si>
    <t>1) Chemistry and Materials Technology 2) Chemistry</t>
  </si>
  <si>
    <t>1) Univerzita Tomáše Bati ve Zlíně 2) Blaise Pascal University</t>
  </si>
  <si>
    <t>3-4 akademické roky (6-8 semestrů)</t>
  </si>
  <si>
    <t>Doktorský</t>
  </si>
  <si>
    <t>Student absolvuje studium střídavě po 6 měsících na obou partnerských institucích. Obhajoba disertační práce probíhá na BPU v přítomnosti zástupců obou univerzit.</t>
  </si>
  <si>
    <t>Po ukončení studia je absolventům přiznán titul UTB - Ph.D. a BPU - Ph.D.</t>
  </si>
  <si>
    <t>Vyměna probíhá na základě podepsaných smluv na konkrétního studenta. Finanční podpora: francouzské vládní stipendium.</t>
  </si>
  <si>
    <t xml:space="preserve">Studenti BSP procházejí ve druhém ročníku studia na FaME UTB výběrovým řízením. Třetí ročník BSP absolvují na University of Huddersfield Business School (UHBS) včetně zpracování a obhájení bakalářské práce a ukončí studium bakalářskou zkouškou. Po návratu na FaME je uznána bakalářská práce včetně obhajoby a studenti složí závěrečnou bakalářskou zkoušku. </t>
  </si>
  <si>
    <t>UTB Celoškolské pracoviště</t>
  </si>
  <si>
    <t>UTB Celoškolské pracoviště celkem</t>
  </si>
  <si>
    <t>Ekonomika a management (B6208)</t>
  </si>
  <si>
    <t>Ekonomie (62,65)</t>
  </si>
  <si>
    <t>Obchodní akademie Tomáše Bati a Vyšší odborná škola ekonomická Zlín</t>
  </si>
  <si>
    <t>VOŠE samostatně zajištuje přijímací řízení, včetně přijímacích zkoušek. Cílem tříletého BSP je poskytnout absolventům poznatky pro výkon nižších a středních manažerských a ekonomických funkcí. Po absolvování základních teoretických a obecně průpravných studijních předmětů vystupují do popředí předměty zaměřené na praktické zvládnutí požadavků ekonomické a manažerské praxe. Po státní závěrečné zkoušce v BSP má absolvent možnost pokračovat v navazujícím magisterském studijním programu na FaME nebo studovat obdobný studijní program na jiné ekonomické fakultě v ČR</t>
  </si>
  <si>
    <t>46 studentů</t>
  </si>
  <si>
    <t>Chemie a technologie potravin (B2901)</t>
  </si>
  <si>
    <t>Technické vědy (21 - 39 )</t>
  </si>
  <si>
    <t>Vyšší odborná škola potravinářská a Střední průmyslová škola mlékárenská</t>
  </si>
  <si>
    <t>Výuka pro kombinované studium je částečně  realizována na detašovaném pracovišti v Kroměříži a částečně na kmenové fakultě ve Zlíně. Přijímací řízení je realizováno na kmenové fakultě FT ve Zlíně.</t>
  </si>
  <si>
    <t xml:space="preserve">29 studentů </t>
  </si>
  <si>
    <t>Z toho počet žen na Fakultě technologické</t>
  </si>
  <si>
    <t>Z toho počet cizinců na Fakultě technologické</t>
  </si>
  <si>
    <t>Z toho počet žen na Fakultě managementu a ekonomiky</t>
  </si>
  <si>
    <t>Z toho počet cizinců na Fakultě managementu a ekonomiky</t>
  </si>
  <si>
    <t>Z toho počet žen na Fakultě multimediálních komunikací</t>
  </si>
  <si>
    <t>Z toho počet cizinců na Fakultě multimediálních komunikací</t>
  </si>
  <si>
    <t>Z toho počet žen na Fakultě aplikované informatiky</t>
  </si>
  <si>
    <t>Z toho počet cizinců na Fakultě aplikované informatiky</t>
  </si>
  <si>
    <t>Z toho počet žen na Fakultě humanitních studií</t>
  </si>
  <si>
    <t>Z toho počet cizinců na Fakultě humanitních studií</t>
  </si>
  <si>
    <t>Z toho počet žen na Fakultě logistiky a krizového řízení</t>
  </si>
  <si>
    <t>Z toho počet cizinců na Fakultě logistiky a krizového řízení</t>
  </si>
  <si>
    <t>Z toho počet žen na UTB Celoškolském pracovišti</t>
  </si>
  <si>
    <t>Z toho počet cizinců na UTB Celoškolském pracovišti</t>
  </si>
  <si>
    <r>
      <rPr>
        <b/>
        <sz val="12"/>
        <color theme="0"/>
        <rFont val="Calibri"/>
        <family val="2"/>
      </rPr>
      <t xml:space="preserve">Tab. 3.2: </t>
    </r>
    <r>
      <rPr>
        <b/>
        <sz val="14"/>
        <color theme="0"/>
        <rFont val="Calibri"/>
        <family val="2"/>
      </rPr>
      <t>Studenti - samoplátci (počty studií)</t>
    </r>
  </si>
  <si>
    <t>UTB celkem</t>
  </si>
  <si>
    <r>
      <rPr>
        <b/>
        <sz val="12"/>
        <color indexed="9"/>
        <rFont val="Calibri"/>
        <family val="2"/>
      </rPr>
      <t xml:space="preserve">Tab. 3.4: </t>
    </r>
    <r>
      <rPr>
        <b/>
        <sz val="14"/>
        <color indexed="9"/>
        <rFont val="Calibri"/>
        <family val="2"/>
      </rPr>
      <t xml:space="preserve">Stipendia studentům podle účelu stipendia 
</t>
    </r>
    <r>
      <rPr>
        <b/>
        <sz val="14"/>
        <color theme="0"/>
        <rFont val="Calibri"/>
        <family val="2"/>
      </rPr>
      <t>(počty fyzických osob</t>
    </r>
    <r>
      <rPr>
        <b/>
        <sz val="14"/>
        <color indexed="9"/>
        <rFont val="Calibri"/>
        <family val="2"/>
      </rPr>
      <t>)</t>
    </r>
  </si>
  <si>
    <t>Průměrná výše stipendia</t>
  </si>
  <si>
    <r>
      <rPr>
        <b/>
        <sz val="12"/>
        <color indexed="9"/>
        <rFont val="Calibri"/>
        <family val="2"/>
      </rPr>
      <t xml:space="preserve">Tab. 5.1: </t>
    </r>
    <r>
      <rPr>
        <b/>
        <sz val="14"/>
        <color indexed="9"/>
        <rFont val="Calibri"/>
        <family val="2"/>
      </rPr>
      <t>Zájem o studium na UTB</t>
    </r>
  </si>
  <si>
    <t>UTB CELKEM</t>
  </si>
  <si>
    <r>
      <rPr>
        <b/>
        <sz val="12"/>
        <color theme="0"/>
        <rFont val="Calibri"/>
        <family val="2"/>
      </rPr>
      <t xml:space="preserve">Tab. 6.1: </t>
    </r>
    <r>
      <rPr>
        <b/>
        <sz val="14"/>
        <color theme="0"/>
        <rFont val="Calibri"/>
        <family val="2"/>
      </rPr>
      <t>Akademičtí a vědečtí pracovníci a ostatní zaměstnanci celkem (přepočtené počty)</t>
    </r>
  </si>
  <si>
    <t>Vědečtí pracovníci</t>
  </si>
  <si>
    <t>Ostatní zaměstnanci</t>
  </si>
  <si>
    <t xml:space="preserve">Počty žen na fakultě </t>
  </si>
  <si>
    <t>Počty žen na fakultě</t>
  </si>
  <si>
    <t>Univerzitní institut</t>
  </si>
  <si>
    <t>Počty žen na institutu</t>
  </si>
  <si>
    <t>Ostatní pracoviště UTB</t>
  </si>
  <si>
    <t>DrSc., CSc., Dr., Ph.D., Th.D., ArtD.</t>
  </si>
  <si>
    <t>DrSc., CSc., Dr., Ph.D., Th.D., MFA</t>
  </si>
  <si>
    <t xml:space="preserve">Ostatní pracoviště </t>
  </si>
  <si>
    <r>
      <rPr>
        <b/>
        <sz val="12"/>
        <color theme="0"/>
        <rFont val="Calibri"/>
        <family val="2"/>
      </rPr>
      <t xml:space="preserve">Tab. 6.4: </t>
    </r>
    <r>
      <rPr>
        <b/>
        <sz val="14"/>
        <color theme="0"/>
        <rFont val="Calibri"/>
        <family val="2"/>
      </rPr>
      <t>Akademičtí a vědečtí pracovníci
s cizím státním občanstvím (počty fyzických osob)</t>
    </r>
  </si>
  <si>
    <t>Fakulta logistiky a krizovaného řízení</t>
  </si>
  <si>
    <t>Na UTB</t>
  </si>
  <si>
    <t>Z toho kmenoví zaměstnanci UTB</t>
  </si>
  <si>
    <t>Kmenoví zaměstnanci UTB jmenovaní na jiné VŠ</t>
  </si>
  <si>
    <r>
      <rPr>
        <b/>
        <sz val="12"/>
        <color indexed="9"/>
        <rFont val="Calibri"/>
        <family val="2"/>
      </rPr>
      <t xml:space="preserve">Tab. 8.2: </t>
    </r>
    <r>
      <rPr>
        <b/>
        <sz val="14"/>
        <color indexed="9"/>
        <rFont val="Calibri"/>
        <family val="2"/>
      </rPr>
      <t>Odborníci z aplikační sféry podílející se na výuce a na praxi v akreditovaných studijních programech (počty)</t>
    </r>
  </si>
  <si>
    <r>
      <rPr>
        <b/>
        <sz val="12"/>
        <color indexed="9"/>
        <rFont val="Calibri"/>
        <family val="2"/>
      </rPr>
      <t xml:space="preserve">Tab. 8.3: </t>
    </r>
    <r>
      <rPr>
        <b/>
        <sz val="14"/>
        <color indexed="9"/>
        <rFont val="Calibri"/>
        <family val="2"/>
      </rPr>
      <t>Studijní</t>
    </r>
    <r>
      <rPr>
        <b/>
        <sz val="14"/>
        <rFont val="Calibri"/>
        <family val="2"/>
      </rPr>
      <t xml:space="preserve"> </t>
    </r>
    <r>
      <rPr>
        <b/>
        <sz val="14"/>
        <color theme="0"/>
        <rFont val="Calibri"/>
        <family val="2"/>
      </rPr>
      <t>obory,</t>
    </r>
    <r>
      <rPr>
        <b/>
        <sz val="14"/>
        <color indexed="9"/>
        <rFont val="Calibri"/>
        <family val="2"/>
      </rPr>
      <t xml:space="preserve"> které mají ve své obsahové náplni povinné absolvování odborné praxe po dobu alespoň 1 měsíce</t>
    </r>
    <r>
      <rPr>
        <b/>
        <sz val="14"/>
        <color indexed="9"/>
        <rFont val="Calibri"/>
        <family val="2"/>
      </rPr>
      <t xml:space="preserve"> (počty)</t>
    </r>
  </si>
  <si>
    <t xml:space="preserve">Tab. 12.3: Institucionální plán UTB v roce 2016
</t>
  </si>
  <si>
    <t>1. Rozvoj internacionalizace na UTB</t>
  </si>
  <si>
    <t>k 31. 12. 2015</t>
  </si>
  <si>
    <t>k 31. 12. 2016</t>
  </si>
  <si>
    <t>1. Počet studentů - cizinců</t>
  </si>
  <si>
    <t>9,5 % z celkového počtu studentů</t>
  </si>
  <si>
    <t>9,52 % z celkového počtu studentů</t>
  </si>
  <si>
    <t>2. Počet cizinců - samoplátců</t>
  </si>
  <si>
    <t>84 studentů</t>
  </si>
  <si>
    <t>93 studentů</t>
  </si>
  <si>
    <t>3. Počet vyjíždějících studentů</t>
  </si>
  <si>
    <t>55 studentů</t>
  </si>
  <si>
    <t>45 studentů</t>
  </si>
  <si>
    <t>2. Zdokonalování jazykové vybavenosti zaměstnanců</t>
  </si>
  <si>
    <t>1. Rozšíření a zlepšení jazykové úrovně přednášek a seminářů vyučovaných v anglickém jazyce</t>
  </si>
  <si>
    <t>ANO</t>
  </si>
  <si>
    <t>2. Zkvalitnění komunikačních schopností zaměstnanců v angličtině</t>
  </si>
  <si>
    <t>3. Zvýšení počtu a kvality příspěvků v angličtině na mezinárodních konferencích</t>
  </si>
  <si>
    <t>4. Usnadnění komunikace mezi českými a zahraničními zaměstnanci</t>
  </si>
  <si>
    <t>3. Rozvíjení vnitřní a vnější kvality UTB</t>
  </si>
  <si>
    <t>1. Počet podpořených končících doktorandů a absolventů doktorských studijních programů</t>
  </si>
  <si>
    <t>5 osob</t>
  </si>
  <si>
    <t>dalších 5 osob</t>
  </si>
  <si>
    <t>2. Systém vnitřního hodnocení kvality tvůrčích činností na UTB</t>
  </si>
  <si>
    <t>V současné době není komplexně zpracováno.</t>
  </si>
  <si>
    <t>Průběžně řešeno.</t>
  </si>
  <si>
    <t>4. Podpora spolupráce s praxí</t>
  </si>
  <si>
    <r>
      <t>1.</t>
    </r>
    <r>
      <rPr>
        <sz val="9"/>
        <color rgb="FF000000"/>
        <rFont val="Calibri"/>
        <family val="2"/>
        <scheme val="minor"/>
      </rPr>
      <t xml:space="preserve"> Počet uzavřených licenčních smluv </t>
    </r>
  </si>
  <si>
    <t>2. Počet uzavřených "Rámcových smluv a smluv o poskytnutí práv k užívání dokumentace"</t>
  </si>
  <si>
    <t xml:space="preserve">3. Počet zahraničních patentů </t>
  </si>
  <si>
    <t>4. Počet podpořených projektů na bázi proof-of-concept a pre-seed</t>
  </si>
  <si>
    <t>5. Zvýšení konkurenceschopnosti UTB v mezinárodním prostředí</t>
  </si>
  <si>
    <t>1. Počet projektových přihlášek podaných v programu HORIZON 2020 (rámec pro financování evropského výzkumu, vývoje a inovací v období let 2014-2020)</t>
  </si>
  <si>
    <t xml:space="preserve">3 podané přihlášky </t>
  </si>
  <si>
    <t>další 4 podané přihlášky</t>
  </si>
  <si>
    <t>6. Rozvoj informačních a komunikačních technologií UTB</t>
  </si>
  <si>
    <t>1. Elektronická evidence zákonných školení zaměstnanců vč. automatické kontroly termínů</t>
  </si>
  <si>
    <t>Ruční vedení agendy mimo SAP</t>
  </si>
  <si>
    <t>Elektronická evidence agendy v modulu HR SAP.</t>
  </si>
  <si>
    <t>2. Elektronická evidence, zpracování a vyřizování pracovních úrazů zaměstnanců</t>
  </si>
  <si>
    <t>3. Automatizovaný proces obnovy osobních ochranných pracovních prostředků</t>
  </si>
  <si>
    <t>Prostá evidence pouze v modulu AM/IM SAP (evidence majetku)</t>
  </si>
  <si>
    <t>4. Elektronická evidence vydaných a přijatých faktur, likvidačních listů k fakturám a příloh k fakturám</t>
  </si>
  <si>
    <t>Zpracována analýza řešení, evidence faktur, LL a příloh mimo systém SAP</t>
  </si>
  <si>
    <t>Průběžně řešeno.
Plnění vzhledem k rozsáhlým legislativním změnám a upgrade SAP přeloženo do roku 2017.</t>
  </si>
  <si>
    <t>5. Upgradované doplňkové řešení FAIN pro evidenci a inventarizaci majetku pomocí čárových kódů</t>
  </si>
  <si>
    <t>Původní řešení z roku 2006 vč. 5 ks nejstarších terminálů a 2 ks tiskáren</t>
  </si>
  <si>
    <t>6. Upgradované doplňkové řešení pro zpracování cestovních náhrad</t>
  </si>
  <si>
    <t>Původní zákaznické řešení z roku 2005, po upgrade SAP v roce 2016 jako standardní modul Travel Management</t>
  </si>
  <si>
    <t>7. Dokumentový systém Alfresco rozšířený o dokumenty technicko-provozní povahy</t>
  </si>
  <si>
    <t>Implementovaný systém Alfresco pro smlouvy, technicko-provozní dokumenty na lokálních discích</t>
  </si>
  <si>
    <t>Technicko-provozní dokumenty uložené a zpřístupněné v systému Alfresco</t>
  </si>
  <si>
    <t>8. Dokumentový systém Alfresco rozšířený o vnitřní normy a předpisy</t>
  </si>
  <si>
    <t>Vnitřní normy a předpisy ukládané na webových stránkách</t>
  </si>
  <si>
    <t>9. Dokumentový systém Alfresco rozšířený o zápisy</t>
  </si>
  <si>
    <t>Pouze vybrané zápisy ukládané na webových stránkách</t>
  </si>
  <si>
    <t>10. Rozšířená serverová infrastruktura včetně servisní podpory</t>
  </si>
  <si>
    <t>Disková pole z roku 2012, serverová infrastruktura z roku 2013, síťové propojení 10 Gb</t>
  </si>
  <si>
    <t>11. Obnovený monitorovací systém síťového provozu včetně supportu</t>
  </si>
  <si>
    <t>Monitorovací systém FlowMon z roku 2008 upgradovaný v roce 2012</t>
  </si>
  <si>
    <t>Obnovený systém FlowMon s novými sondami a collectorem, rozšířený support.</t>
  </si>
  <si>
    <t>12. Rozšířená síťová infrastruktura pro bezdrátové připojení v univerzitních objektech</t>
  </si>
  <si>
    <t>Bezdrátová WiFi infrastruktura z roku 2014</t>
  </si>
  <si>
    <t>Rozšířená podpora Cisco Prime Infrastructure.
Nebyl proveden upgrade a rozšíření WiFi vzhledem k nedokončené stavbě Vzdělávacího komplexu, tato část plnění přesunuta do roku 2017.</t>
  </si>
  <si>
    <t>13. Zprovoznění knihovního katalogu nové generace</t>
  </si>
  <si>
    <t>Knihovní systém Aleph na konci vývoje</t>
  </si>
  <si>
    <t>Studie a doporučení k výběru knihovního systému nové generace</t>
  </si>
  <si>
    <t>14. Rozvoj služeb virtualizovaných studoven</t>
  </si>
  <si>
    <t>Základní implementace VDI</t>
  </si>
  <si>
    <t>Stabilizovaná infrastruktura VDI</t>
  </si>
  <si>
    <t>15. Vytvoření prostředí pro prezentaci výsledků VaV</t>
  </si>
  <si>
    <t>Žádné jednotné prostředí pro veřejnou prezentaci výsledků VaV</t>
  </si>
  <si>
    <t>Průběžně řešeno</t>
  </si>
  <si>
    <t>16. Vyhotovení rámcového auditu bezpečnosti UTB ve Zlíně</t>
  </si>
  <si>
    <t>Žádný materiál se souhrnnou dlouhodobou a střednědobou koncepcí rozvoje bezpečnosti</t>
  </si>
  <si>
    <t>17. Provedení SW aktualizace systému telefonní ústředny Avaya</t>
  </si>
  <si>
    <t>Telefonní ústředna Avaya systémová platforma verze R6.0</t>
  </si>
  <si>
    <t>Upgrade všech částí ústředny Avaya (Avaya Media Gateway, Avaya Communication Manager, Utility Server, Session Manager včetně virtuálních serverů Systém Platform) na verzi R6.3</t>
  </si>
  <si>
    <t>7. Program podpory marketingových aktivit</t>
  </si>
  <si>
    <t xml:space="preserve">1. Účast na vzdělávacích veletrzích v Praze, Brně, Bratislavě a Nitře  - počet návštěvníků seznámených s možnostmi studia na UTB </t>
  </si>
  <si>
    <t>Nerealizováno v rámci IRP 2015</t>
  </si>
  <si>
    <t>cca 51 000 návštěvníků (zdroj: webové stránky veletrhů Gaudeamus a Académia)</t>
  </si>
  <si>
    <t>2. Světelné logo UTB - veřejnost bude trvale upozorňována na přítomnost univerzity ve Zlíně</t>
  </si>
  <si>
    <t>Instalace světelného loga UTB na střeše budovy U6 v rámci IRP 2015</t>
  </si>
  <si>
    <t>V roce 2016 nerealizováno</t>
  </si>
  <si>
    <t xml:space="preserve">8. Rozvoj studijního poradenství a uplatnitelnosti absolventů </t>
  </si>
  <si>
    <t>1. Absolutní četnost nezaměstnaných absolventů vysoké školy</t>
  </si>
  <si>
    <t xml:space="preserve">K 30.4. 2015 bylo na UP ČR registrováno celkem 129 nezaměstnaných absolventů, k 30. 9. 2015 pak 244 nezaměstnaných absolventů.  </t>
  </si>
  <si>
    <t xml:space="preserve">K 30. 4. 2016 bylo na UP ČR registrováno celkem 121 nezaměstnaných absolventů, k 30. 9. 2016 pak 225 nezaměstnaných absolventů. </t>
  </si>
  <si>
    <t>2. Návštěvnost Akademické poradny (dále jen AP). Plně využívat služby, které nabízí AP. Jako ukazatel poslouží návštěvnost AP a počet poskytnutých individuálních konzultací a komplexních vyšetření.</t>
  </si>
  <si>
    <t xml:space="preserve">Počet poskytnutých individuálních konzultací a komplexních vyšetření v Akademické poradně během LS 2014/15 - 121 a během ZS 2015/16 - 86. </t>
  </si>
  <si>
    <t>Počet poskytnutých individuálních konzultací a komplexních vyšetření v LS 2015/16 – 114, v ZS 2016/17  -  87.</t>
  </si>
  <si>
    <t>3. Počet nově registrovaných studentů/absolventů v JC, počet poskytnutých konzultací, počet účastníků kurzů/workshopů/přednášek, počet účastníků veletrhu pracovních příležitostí.</t>
  </si>
  <si>
    <t xml:space="preserve">Počet nově registrovaných studentů/absolventů v JC za r. 2015 celkem 263. Počet poskytnutých konzultací za r. 2015 – 275.
Počet účastníků kurzů/workshopů/přednášek pořádaných JC za r. 2015 - 227.
Počet účastníků veletrhu pracovních příležitostí Business days  2015 – 1700 návštěvníků, 60 vystavovatelů.
</t>
  </si>
  <si>
    <t>Počet nově registrovaných studentů/absolventů v JC za r. 2016 - 306. Počet poskytnutých konzultací za r. 2016 – 346.                                                                    Počet účastníků kurzů/workshopů/přednášek pořádaných JC za r. 2016 - 274. Počet účastníků veletrhu pracovních příležitostí Business day  2016 – 1700 návštěvníků, 71 vystavovatelů.</t>
  </si>
  <si>
    <t>4. Registrace studentů se specifickými potřebami a rozšíření služeb AP pro tyto studenty.</t>
  </si>
  <si>
    <t>K 31.12. 2015 bylo na UTB registrováno 12 studentů se specifickými potřebami.</t>
  </si>
  <si>
    <t>K 31.12. 2016 bylo na UTB registrováno 31 studentů se specifickými potřebami.</t>
  </si>
  <si>
    <t>9. Podpora informačních zdrojů a rozvoj činnosti Informačního centra Baťa</t>
  </si>
  <si>
    <t>1. Počet vyhledávání v centrálním portálu informačních zdrojů UTB</t>
  </si>
  <si>
    <t>2. Vytvoření podmínek pro růst objemu tvůrčích činností univerzity</t>
  </si>
  <si>
    <t xml:space="preserve">Vytvořený portál informačních zdrojů </t>
  </si>
  <si>
    <t>Vylepšená funkcionalita portálu</t>
  </si>
  <si>
    <t>3. Výtvoření portálu Baťa ve světě</t>
  </si>
  <si>
    <t>Portál neexistuje</t>
  </si>
  <si>
    <t>Vytvoření portálu a testovací provoz</t>
  </si>
  <si>
    <t xml:space="preserve">4. Nakladatelství UTB </t>
  </si>
  <si>
    <t>Doposud řešeno externě</t>
  </si>
  <si>
    <t>Vytvořena studie proveditelnosti a zřízeno Nakladatelství UTB</t>
  </si>
  <si>
    <t>5. Počet proškolených mimozlínských účastníků v oblasti díla a odkazu Tomáše Bati</t>
  </si>
  <si>
    <t xml:space="preserve">UTB   </t>
  </si>
  <si>
    <t>Počet nových spin-off/start-up podniků</t>
  </si>
  <si>
    <t>Udělené patenty</t>
  </si>
  <si>
    <t>Smluvní výzkum, konzultace a poradentství</t>
  </si>
  <si>
    <t>Placené vzdělávací kurzy pro zaměstnance subjektů aplikační sféry</t>
  </si>
  <si>
    <r>
      <t xml:space="preserve">Tab. 2.5: </t>
    </r>
    <r>
      <rPr>
        <b/>
        <sz val="14"/>
        <color indexed="9"/>
        <rFont val="Calibri"/>
        <family val="2"/>
      </rPr>
      <t>Akreditované studijní programy uskutečňované společně s vyššími odbornými školami</t>
    </r>
  </si>
  <si>
    <r>
      <rPr>
        <b/>
        <sz val="12"/>
        <color indexed="9"/>
        <rFont val="Calibri"/>
        <family val="2"/>
      </rPr>
      <t xml:space="preserve">Tab. 2.6: </t>
    </r>
    <r>
      <rPr>
        <b/>
        <sz val="14"/>
        <color indexed="9"/>
        <rFont val="Calibri"/>
        <family val="2"/>
      </rPr>
      <t>Kurzy celoživotního vzdělávání na UTB (počty kurzů)</t>
    </r>
  </si>
  <si>
    <r>
      <rPr>
        <b/>
        <sz val="12"/>
        <color indexed="9"/>
        <rFont val="Calibri"/>
        <family val="2"/>
      </rPr>
      <t xml:space="preserve">Tab. 2.7: </t>
    </r>
    <r>
      <rPr>
        <b/>
        <sz val="14"/>
        <color indexed="9"/>
        <rFont val="Calibri"/>
        <family val="2"/>
      </rPr>
      <t>Kurzy celoživotního vzdělávání na UTB (počty účastníků)</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</si>
</sst>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s>
  <fonts count="35">
    <font>
      <sz val="11"/>
      <color theme="1"/>
      <name val="Calibri"/>
      <family val="2"/>
      <scheme val="minor"/>
    </font>
    <font>
      <sz val="10"/>
      <name val="Arial"/>
      <family val="2"/>
    </font>
    <font>
      <b/>
      <sz val="14"/>
      <color indexed="9"/>
      <name val="Calibri"/>
      <family val="2"/>
    </font>
    <font>
      <b/>
      <sz val="12"/>
      <color indexed="9"/>
      <name val="Calibri"/>
      <family val="2"/>
    </font>
    <font>
      <sz val="10"/>
      <color theme="1"/>
      <name val="Times New Roman"/>
      <family val="2"/>
    </font>
    <font>
      <sz val="10"/>
      <color theme="1"/>
      <name val="Calibri"/>
      <family val="2"/>
      <scheme val="minor"/>
    </font>
    <font>
      <b/>
      <sz val="10"/>
      <color theme="1"/>
      <name val="Calibri"/>
      <family val="2"/>
      <scheme val="minor"/>
    </font>
    <font>
      <b/>
      <i/>
      <sz val="10"/>
      <color theme="1"/>
      <name val="Calibri"/>
      <family val="2"/>
      <scheme val="minor"/>
    </font>
    <font>
      <b/>
      <sz val="12"/>
      <color theme="1"/>
      <name val="Calibri"/>
      <family val="2"/>
    </font>
    <font>
      <b/>
      <sz val="14"/>
      <color theme="0"/>
      <name val="Calibri"/>
      <family val="2"/>
      <scheme val="minor"/>
    </font>
    <font>
      <b/>
      <sz val="12"/>
      <color theme="0"/>
      <name val="Calibri"/>
      <family val="2"/>
      <scheme val="minor"/>
    </font>
    <font>
      <b/>
      <sz val="1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sz val="10"/>
      <color rgb="FFFF0000"/>
      <name val="Calibri"/>
      <family val="2"/>
      <scheme val="minor"/>
    </font>
    <font>
      <sz val="11"/>
      <name val="Calibri"/>
      <family val="2"/>
      <scheme val="minor"/>
    </font>
    <font>
      <b/>
      <sz val="10"/>
      <color rgb="FFFF0000"/>
      <name val="Calibri"/>
      <family val="2"/>
      <scheme val="minor"/>
    </font>
    <font>
      <b/>
      <i/>
      <sz val="10"/>
      <color rgb="FFFF0000"/>
      <name val="Calibri"/>
      <family val="2"/>
      <scheme val="minor"/>
    </font>
    <font>
      <sz val="10"/>
      <name val="Calibri"/>
      <family val="2"/>
      <scheme val="minor"/>
    </font>
    <font>
      <b/>
      <i/>
      <sz val="11"/>
      <color rgb="FFFF0000"/>
      <name val="Calibri"/>
      <family val="2"/>
      <scheme val="minor"/>
    </font>
    <font>
      <b/>
      <sz val="14"/>
      <color theme="0"/>
      <name val="Calibri"/>
      <family val="2"/>
    </font>
    <font>
      <b/>
      <sz val="14"/>
      <name val="Calibri"/>
      <family val="2"/>
    </font>
    <font>
      <b/>
      <sz val="14"/>
      <name val="Calibri"/>
      <family val="2"/>
      <scheme val="minor"/>
    </font>
    <font>
      <b/>
      <sz val="11"/>
      <color theme="1"/>
      <name val="Calibri"/>
      <family val="2"/>
      <scheme val="minor"/>
    </font>
    <font>
      <b/>
      <sz val="12"/>
      <color theme="0"/>
      <name val="Calibri"/>
      <family val="2"/>
    </font>
    <font>
      <b/>
      <i/>
      <sz val="10"/>
      <name val="Calibri"/>
      <family val="2"/>
      <scheme val="minor"/>
    </font>
    <font>
      <sz val="10"/>
      <color indexed="8"/>
      <name val="Calibri"/>
      <family val="2"/>
    </font>
    <font>
      <b/>
      <sz val="10"/>
      <color indexed="8"/>
      <name val="Calibri"/>
      <family val="2"/>
    </font>
    <font>
      <vertAlign val="superscript"/>
      <sz val="10"/>
      <color theme="1"/>
      <name val="Calibri"/>
      <family val="2"/>
    </font>
    <font>
      <sz val="10"/>
      <name val="Arial CE"/>
      <family val="2"/>
    </font>
    <font>
      <b/>
      <i/>
      <sz val="11"/>
      <color theme="1"/>
      <name val="Calibri"/>
      <family val="2"/>
      <scheme val="minor"/>
    </font>
    <font>
      <b/>
      <i/>
      <sz val="10"/>
      <name val="Calibri"/>
      <family val="2"/>
    </font>
    <font>
      <b/>
      <i/>
      <sz val="10"/>
      <color indexed="8"/>
      <name val="Calibri"/>
      <family val="2"/>
    </font>
    <font>
      <sz val="9"/>
      <color rgb="FF000000"/>
      <name val="Calibri"/>
      <family val="2"/>
      <scheme val="minor"/>
    </font>
  </fonts>
  <fills count="9">
    <fill>
      <patternFill/>
    </fill>
    <fill>
      <patternFill patternType="gray125"/>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top style="thin"/>
      <bottom/>
    </border>
    <border>
      <left style="thin"/>
      <right/>
      <top style="thin"/>
      <bottom style="thin"/>
    </border>
    <border>
      <left style="medium"/>
      <right style="thin"/>
      <top style="medium"/>
      <bottom style="thin"/>
    </border>
    <border diagonalUp="1" diagonalDown="1">
      <left style="thin"/>
      <right style="thin"/>
      <top style="thin"/>
      <bottom style="thin"/>
      <diagonal style="thin"/>
    </border>
    <border>
      <left style="medium"/>
      <right/>
      <top style="thin"/>
      <bottom style="medium"/>
    </border>
    <border>
      <left/>
      <right style="thin"/>
      <top style="thin"/>
      <bottom style="medium"/>
    </border>
    <border>
      <left style="medium"/>
      <right style="medium"/>
      <top style="thin"/>
      <bottom style="medium"/>
    </border>
    <border>
      <left style="medium"/>
      <right style="medium"/>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bottom style="medium"/>
    </border>
    <border>
      <left style="thin"/>
      <right/>
      <top/>
      <bottom style="thin"/>
    </border>
    <border>
      <left/>
      <right/>
      <top/>
      <bottom style="thin"/>
    </border>
    <border>
      <left/>
      <right style="medium"/>
      <top/>
      <bottom style="thin"/>
    </border>
    <border>
      <left/>
      <right/>
      <top style="thin"/>
      <bottom style="medium"/>
    </border>
    <border>
      <left style="medium"/>
      <right style="medium"/>
      <top style="medium"/>
      <bottom/>
    </border>
    <border>
      <left style="thin"/>
      <right/>
      <top style="thin"/>
      <bottom style="medium"/>
    </border>
    <border>
      <left style="thin"/>
      <right style="medium"/>
      <top style="medium"/>
      <bottom style="thin"/>
    </border>
    <border>
      <left/>
      <right style="thin"/>
      <top style="thin"/>
      <bottom/>
    </border>
    <border>
      <left style="thin"/>
      <right style="thin"/>
      <top/>
      <bottom/>
    </border>
    <border>
      <left style="thin"/>
      <right/>
      <top/>
      <bottom/>
    </border>
    <border>
      <left style="thin"/>
      <right style="medium"/>
      <top/>
      <bottom/>
    </border>
    <border>
      <left/>
      <right style="thin"/>
      <top style="thin"/>
      <bottom style="thin"/>
    </border>
    <border>
      <left/>
      <right/>
      <top style="thin"/>
      <bottom/>
    </border>
    <border>
      <left style="medium"/>
      <right/>
      <top style="thin"/>
      <bottom/>
    </border>
    <border>
      <left/>
      <right style="thin"/>
      <top/>
      <bottom style="thin"/>
    </border>
    <border diagonalUp="1" diagonalDown="1">
      <left style="thin"/>
      <right style="thin"/>
      <top style="thin"/>
      <bottom style="medium"/>
      <diagonal style="thin"/>
    </border>
    <border>
      <left/>
      <right style="medium"/>
      <top style="thin"/>
      <bottom/>
    </border>
    <border>
      <left style="thin"/>
      <right/>
      <top style="medium"/>
      <bottom style="medium"/>
    </border>
    <border>
      <left style="thin"/>
      <right style="thin"/>
      <top style="medium"/>
      <bottom style="thin"/>
    </border>
    <border>
      <left style="medium"/>
      <right style="thin"/>
      <top/>
      <bottom/>
    </border>
    <border>
      <left style="thin"/>
      <right style="medium"/>
      <top/>
      <bottom style="thin"/>
    </border>
    <border>
      <left style="thin"/>
      <right/>
      <top style="medium"/>
      <bottom style="thin"/>
    </border>
    <border>
      <left style="medium"/>
      <right style="thin"/>
      <top/>
      <bottom style="medium"/>
    </border>
    <border>
      <left style="thin"/>
      <right/>
      <top/>
      <bottom style="medium"/>
    </border>
    <border>
      <left style="thin"/>
      <right style="medium"/>
      <top/>
      <bottom style="medium"/>
    </border>
    <border diagonalUp="1" diagonalDown="1">
      <left style="thin"/>
      <right style="thin"/>
      <top style="thin"/>
      <bottom/>
      <diagonal style="thin"/>
    </border>
    <border>
      <left/>
      <right/>
      <top style="thin"/>
      <bottom style="thin"/>
    </border>
    <border>
      <left style="medium"/>
      <right/>
      <top style="thin"/>
      <bottom style="thin"/>
    </border>
    <border diagonalUp="1" diagonalDown="1">
      <left style="thin"/>
      <right style="medium"/>
      <top style="thin"/>
      <bottom style="thin"/>
      <diagonal style="thin"/>
    </border>
    <border>
      <left/>
      <right style="medium"/>
      <top style="medium"/>
      <bottom style="thin"/>
    </border>
    <border>
      <left/>
      <right style="medium"/>
      <top style="thin"/>
      <bottom style="medium"/>
    </border>
    <border>
      <left style="medium"/>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style="medium"/>
      <top style="medium"/>
      <bottom/>
    </border>
    <border>
      <left style="medium"/>
      <right/>
      <top style="medium"/>
      <bottom/>
    </border>
    <border>
      <left/>
      <right/>
      <top style="medium"/>
      <bottom/>
    </border>
    <border>
      <left/>
      <right style="medium"/>
      <top style="medium"/>
      <bottom/>
    </border>
    <border>
      <left style="medium"/>
      <right style="thin"/>
      <top style="medium"/>
      <bottom/>
    </border>
    <border>
      <left style="thin"/>
      <right style="thin"/>
      <top style="medium"/>
      <bottom/>
    </border>
    <border>
      <left style="thin"/>
      <right/>
      <top style="medium"/>
      <bottom/>
    </border>
    <border>
      <left/>
      <right style="thin"/>
      <top style="medium"/>
      <bottom style="thin"/>
    </border>
    <border>
      <left style="medium"/>
      <right style="medium"/>
      <top style="thin"/>
      <bottom/>
    </border>
    <border>
      <left style="medium"/>
      <right style="medium"/>
      <top/>
      <bottom style="thin"/>
    </border>
    <border>
      <left/>
      <right style="medium"/>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1" fillId="0" borderId="0">
      <alignment/>
      <protection/>
    </xf>
    <xf numFmtId="43" fontId="1" fillId="0" borderId="0" applyFont="0" applyFill="0" applyBorder="0" applyAlignment="0" applyProtection="0"/>
    <xf numFmtId="0" fontId="30" fillId="0" borderId="0">
      <alignment/>
      <protection/>
    </xf>
    <xf numFmtId="44" fontId="0" fillId="0" borderId="0" applyFont="0" applyFill="0" applyBorder="0" applyAlignment="0" applyProtection="0"/>
    <xf numFmtId="9" fontId="0" fillId="0" borderId="0" applyFont="0" applyFill="0" applyBorder="0" applyAlignment="0" applyProtection="0"/>
    <xf numFmtId="43" fontId="1" fillId="0" borderId="0" applyFont="0" applyFill="0" applyBorder="0" applyAlignment="0" applyProtection="0"/>
  </cellStyleXfs>
  <cellXfs count="624">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alignment/>
    </xf>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7" fillId="2" borderId="1" xfId="0" applyFont="1" applyFill="1" applyBorder="1" applyAlignment="1">
      <alignment horizontal="right"/>
    </xf>
    <xf numFmtId="0" fontId="5" fillId="0" borderId="1" xfId="0" applyFont="1" applyBorder="1" applyAlignment="1">
      <alignment wrapText="1"/>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3" borderId="1" xfId="0" applyFont="1" applyFill="1" applyBorder="1" applyAlignment="1">
      <alignment wrapText="1"/>
    </xf>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applyAlignment="1">
      <alignment wrapText="1"/>
    </xf>
    <xf numFmtId="0" fontId="5" fillId="0" borderId="5" xfId="0" applyFont="1" applyBorder="1" applyAlignment="1">
      <alignment wrapText="1"/>
    </xf>
    <xf numFmtId="0" fontId="5" fillId="0" borderId="6" xfId="0" applyNumberFormat="1" applyFont="1" applyBorder="1" applyAlignment="1">
      <alignment horizontal="right"/>
    </xf>
    <xf numFmtId="0" fontId="5" fillId="0" borderId="6" xfId="0" applyFont="1" applyBorder="1"/>
    <xf numFmtId="0" fontId="5" fillId="3" borderId="7" xfId="0" applyFont="1" applyFill="1" applyBorder="1"/>
    <xf numFmtId="0" fontId="6" fillId="3" borderId="8" xfId="0" applyFont="1" applyFill="1" applyBorder="1" applyAlignment="1">
      <alignment wrapText="1"/>
    </xf>
    <xf numFmtId="0" fontId="6" fillId="3" borderId="2" xfId="0" applyFont="1" applyFill="1" applyBorder="1" applyAlignment="1">
      <alignment wrapText="1"/>
    </xf>
    <xf numFmtId="0" fontId="6" fillId="3" borderId="1" xfId="0" applyFont="1" applyFill="1" applyBorder="1" applyAlignment="1">
      <alignment horizontal="right" wrapText="1"/>
    </xf>
    <xf numFmtId="0" fontId="5" fillId="0" borderId="3" xfId="0" applyFont="1" applyBorder="1"/>
    <xf numFmtId="0" fontId="6" fillId="0" borderId="3" xfId="0" applyFont="1" applyBorder="1" applyAlignment="1">
      <alignment wrapText="1"/>
    </xf>
    <xf numFmtId="0" fontId="5" fillId="0" borderId="7" xfId="0" applyFont="1" applyBorder="1"/>
    <xf numFmtId="0" fontId="6" fillId="4" borderId="2" xfId="0" applyFont="1" applyFill="1" applyBorder="1" applyAlignment="1">
      <alignment wrapText="1"/>
    </xf>
    <xf numFmtId="0" fontId="5" fillId="2" borderId="3" xfId="0" applyFont="1" applyFill="1" applyBorder="1" applyAlignment="1">
      <alignment/>
    </xf>
    <xf numFmtId="0" fontId="5" fillId="0" borderId="3" xfId="0" applyFont="1" applyBorder="1" applyAlignment="1">
      <alignment/>
    </xf>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9" xfId="0" applyNumberFormat="1" applyFont="1" applyFill="1" applyBorder="1" applyAlignment="1">
      <alignment horizontal="right" wrapText="1"/>
    </xf>
    <xf numFmtId="0" fontId="5" fillId="0" borderId="0" xfId="0" applyFont="1" applyAlignment="1">
      <alignment horizontal="right" wrapText="1"/>
    </xf>
    <xf numFmtId="0" fontId="6" fillId="3" borderId="9" xfId="0" applyFont="1" applyFill="1" applyBorder="1" applyAlignment="1">
      <alignment wrapText="1"/>
    </xf>
    <xf numFmtId="0" fontId="6" fillId="3" borderId="10" xfId="0" applyFont="1" applyFill="1" applyBorder="1" applyAlignment="1">
      <alignment wrapText="1"/>
    </xf>
    <xf numFmtId="0" fontId="6" fillId="0" borderId="3" xfId="0" applyFont="1" applyBorder="1" applyAlignment="1">
      <alignment horizontal="right" wrapText="1"/>
    </xf>
    <xf numFmtId="0" fontId="6" fillId="0" borderId="8"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1" xfId="0" applyFont="1" applyFill="1" applyBorder="1" applyAlignment="1">
      <alignment horizontal="right"/>
    </xf>
    <xf numFmtId="0" fontId="6" fillId="0" borderId="9" xfId="0" applyFont="1" applyBorder="1" applyAlignment="1">
      <alignment horizontal="right" wrapText="1"/>
    </xf>
    <xf numFmtId="0" fontId="6" fillId="0" borderId="9" xfId="0" applyFont="1" applyBorder="1" applyAlignment="1">
      <alignment wrapText="1"/>
    </xf>
    <xf numFmtId="0" fontId="6" fillId="2" borderId="12" xfId="0" applyFont="1" applyFill="1" applyBorder="1" applyAlignment="1">
      <alignment wrapText="1"/>
    </xf>
    <xf numFmtId="0" fontId="6" fillId="2" borderId="11" xfId="0" applyFont="1" applyFill="1" applyBorder="1" applyAlignment="1">
      <alignment horizontal="right" wrapText="1"/>
    </xf>
    <xf numFmtId="0" fontId="6" fillId="0" borderId="9" xfId="0" applyFont="1" applyBorder="1" applyAlignment="1">
      <alignment horizontal="center" wrapText="1"/>
    </xf>
    <xf numFmtId="0" fontId="5" fillId="0" borderId="0" xfId="0" applyFont="1" applyFill="1"/>
    <xf numFmtId="0" fontId="8" fillId="0" borderId="0" xfId="0" applyFont="1" applyAlignment="1">
      <alignment vertical="center"/>
    </xf>
    <xf numFmtId="0" fontId="6" fillId="0" borderId="2" xfId="0" applyFont="1" applyBorder="1" applyAlignment="1">
      <alignment horizontal="center" wrapText="1"/>
    </xf>
    <xf numFmtId="0" fontId="6" fillId="0" borderId="2" xfId="0" applyFont="1" applyBorder="1" applyAlignment="1">
      <alignment vertic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5" fillId="3" borderId="3" xfId="0" applyFont="1" applyFill="1" applyBorder="1" applyAlignment="1">
      <alignment/>
    </xf>
    <xf numFmtId="0" fontId="13" fillId="0" borderId="0" xfId="0" applyFont="1" applyFill="1" applyAlignment="1">
      <alignment vertical="center" wrapText="1"/>
    </xf>
    <xf numFmtId="0" fontId="13" fillId="0" borderId="0" xfId="0" applyFont="1" applyAlignment="1">
      <alignment vertical="center" wrapText="1"/>
    </xf>
    <xf numFmtId="0" fontId="6" fillId="3" borderId="5" xfId="0" applyFont="1" applyFill="1" applyBorder="1" applyAlignment="1">
      <alignment wrapText="1"/>
    </xf>
    <xf numFmtId="0" fontId="5" fillId="3" borderId="6" xfId="0" applyFont="1" applyFill="1" applyBorder="1"/>
    <xf numFmtId="0" fontId="5" fillId="3" borderId="13" xfId="0" applyFont="1" applyFill="1" applyBorder="1"/>
    <xf numFmtId="0" fontId="7" fillId="2" borderId="14" xfId="0" applyFont="1" applyFill="1" applyBorder="1" applyAlignment="1">
      <alignment/>
    </xf>
    <xf numFmtId="0" fontId="11" fillId="0" borderId="1" xfId="0" applyFont="1" applyFill="1" applyBorder="1" applyAlignment="1">
      <alignment horizontal="center" vertical="center" wrapText="1"/>
    </xf>
    <xf numFmtId="0" fontId="14" fillId="0" borderId="0" xfId="0" applyFont="1" applyFill="1" applyAlignment="1">
      <alignment/>
    </xf>
    <xf numFmtId="0" fontId="17" fillId="0" borderId="0" xfId="0" applyFont="1" applyAlignment="1">
      <alignment wrapText="1"/>
    </xf>
    <xf numFmtId="0" fontId="13" fillId="0" borderId="0" xfId="0" applyFont="1" applyAlignment="1">
      <alignment vertical="top" wrapText="1"/>
    </xf>
    <xf numFmtId="0" fontId="0" fillId="0" borderId="0" xfId="0" applyFont="1"/>
    <xf numFmtId="0" fontId="5" fillId="0" borderId="0" xfId="0" applyFont="1" applyFill="1" applyAlignment="1">
      <alignment/>
    </xf>
    <xf numFmtId="0" fontId="6" fillId="0" borderId="4" xfId="0" applyFont="1" applyBorder="1" applyAlignment="1">
      <alignment horizontal="center" wrapText="1"/>
    </xf>
    <xf numFmtId="0" fontId="6" fillId="0" borderId="2" xfId="0" applyFont="1" applyFill="1" applyBorder="1" applyAlignment="1">
      <alignment wrapText="1"/>
    </xf>
    <xf numFmtId="0" fontId="5" fillId="0" borderId="3" xfId="0" applyFont="1" applyFill="1" applyBorder="1"/>
    <xf numFmtId="0" fontId="15" fillId="0" borderId="0" xfId="0" applyFont="1"/>
    <xf numFmtId="0" fontId="20" fillId="0" borderId="0" xfId="0" applyFont="1"/>
    <xf numFmtId="0" fontId="6" fillId="3" borderId="15" xfId="0" applyFont="1" applyFill="1" applyBorder="1" applyAlignment="1">
      <alignment wrapText="1"/>
    </xf>
    <xf numFmtId="0" fontId="5" fillId="0" borderId="2" xfId="0" applyFont="1" applyBorder="1" applyAlignment="1">
      <alignment/>
    </xf>
    <xf numFmtId="0" fontId="6" fillId="0" borderId="15" xfId="0" applyFont="1" applyBorder="1" applyAlignment="1">
      <alignment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0" fontId="20" fillId="0" borderId="0" xfId="0" applyFont="1" applyAlignment="1">
      <alignment horizontal="left" vertical="center"/>
    </xf>
    <xf numFmtId="0" fontId="6" fillId="0" borderId="16" xfId="0" applyFont="1" applyBorder="1" applyAlignment="1">
      <alignment wrapText="1"/>
    </xf>
    <xf numFmtId="0" fontId="16" fillId="0" borderId="0" xfId="0" applyFont="1" applyFill="1" applyBorder="1" applyAlignment="1">
      <alignment horizontal="left" wrapText="1"/>
    </xf>
    <xf numFmtId="0" fontId="17" fillId="0" borderId="0" xfId="0" applyFont="1" applyAlignment="1">
      <alignment/>
    </xf>
    <xf numFmtId="0" fontId="6" fillId="3" borderId="17" xfId="0" applyFont="1" applyFill="1" applyBorder="1" applyAlignment="1">
      <alignment wrapText="1"/>
    </xf>
    <xf numFmtId="0" fontId="6" fillId="3" borderId="18" xfId="0" applyFont="1" applyFill="1" applyBorder="1" applyAlignment="1">
      <alignment wrapText="1"/>
    </xf>
    <xf numFmtId="0" fontId="6" fillId="4" borderId="19" xfId="0" applyFont="1" applyFill="1" applyBorder="1" applyAlignment="1">
      <alignment wrapText="1"/>
    </xf>
    <xf numFmtId="0" fontId="7" fillId="0" borderId="20" xfId="0" applyFont="1" applyBorder="1"/>
    <xf numFmtId="0" fontId="6" fillId="3" borderId="19" xfId="0" applyFont="1" applyFill="1" applyBorder="1" applyAlignment="1">
      <alignment wrapText="1"/>
    </xf>
    <xf numFmtId="0" fontId="6" fillId="0" borderId="0" xfId="0" applyFont="1" applyFill="1" applyAlignment="1">
      <alignment wrapText="1"/>
    </xf>
    <xf numFmtId="0" fontId="20" fillId="0" borderId="0" xfId="0" applyFont="1" applyAlignment="1">
      <alignment/>
    </xf>
    <xf numFmtId="0" fontId="23" fillId="6"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Fill="1" applyAlignment="1">
      <alignment horizontal="left" vertical="top" wrapText="1"/>
    </xf>
    <xf numFmtId="0" fontId="12"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1" xfId="0" applyFont="1" applyBorder="1" applyAlignment="1">
      <alignment horizontal="center" wrapText="1"/>
    </xf>
    <xf numFmtId="0" fontId="6" fillId="0" borderId="21" xfId="0" applyFont="1" applyBorder="1" applyAlignment="1">
      <alignment horizontal="center" wrapText="1"/>
    </xf>
    <xf numFmtId="0" fontId="6" fillId="0" borderId="6" xfId="0" applyFont="1" applyBorder="1" applyAlignment="1">
      <alignment horizontal="center" wrapText="1"/>
    </xf>
    <xf numFmtId="0" fontId="6" fillId="0" borderId="1" xfId="20" applyFont="1" applyBorder="1" applyAlignment="1">
      <alignment horizontal="center" wrapText="1"/>
      <protection/>
    </xf>
    <xf numFmtId="0" fontId="7" fillId="2" borderId="3" xfId="0" applyFont="1" applyFill="1" applyBorder="1" applyAlignment="1">
      <alignment horizontal="right" wrapText="1"/>
    </xf>
    <xf numFmtId="0" fontId="6" fillId="3" borderId="10" xfId="0" applyNumberFormat="1" applyFont="1" applyFill="1" applyBorder="1" applyAlignment="1">
      <alignment horizontal="right" wrapText="1"/>
    </xf>
    <xf numFmtId="0" fontId="6" fillId="0" borderId="3" xfId="0" applyFont="1" applyBorder="1" applyAlignment="1">
      <alignment horizontal="center" wrapText="1"/>
    </xf>
    <xf numFmtId="0" fontId="7" fillId="2" borderId="2" xfId="0" applyFont="1" applyFill="1" applyBorder="1" applyAlignment="1">
      <alignment wrapText="1"/>
    </xf>
    <xf numFmtId="0" fontId="5" fillId="0" borderId="1" xfId="0" applyFont="1" applyFill="1" applyBorder="1" applyAlignment="1">
      <alignment/>
    </xf>
    <xf numFmtId="0" fontId="5" fillId="0" borderId="1" xfId="0" applyFont="1" applyFill="1" applyBorder="1" applyAlignment="1">
      <alignment wrapText="1"/>
    </xf>
    <xf numFmtId="0" fontId="7" fillId="4" borderId="16" xfId="0" applyFont="1" applyFill="1" applyBorder="1" applyAlignment="1">
      <alignment horizontal="right" wrapText="1"/>
    </xf>
    <xf numFmtId="0" fontId="5" fillId="0" borderId="2" xfId="20" applyFont="1" applyBorder="1" applyAlignment="1">
      <alignment wrapText="1"/>
      <protection/>
    </xf>
    <xf numFmtId="0" fontId="6" fillId="0" borderId="9" xfId="0" applyFont="1" applyFill="1" applyBorder="1" applyAlignment="1">
      <alignment horizontal="center" wrapText="1"/>
    </xf>
    <xf numFmtId="0" fontId="6" fillId="3" borderId="10" xfId="0" applyFont="1" applyFill="1" applyBorder="1" applyAlignment="1">
      <alignment horizontal="center" wrapText="1"/>
    </xf>
    <xf numFmtId="0" fontId="5" fillId="0" borderId="1" xfId="0" applyNumberFormat="1" applyFont="1" applyBorder="1" applyAlignment="1">
      <alignment horizontal="center"/>
    </xf>
    <xf numFmtId="0" fontId="6" fillId="3" borderId="22" xfId="0" applyFont="1" applyFill="1" applyBorder="1" applyAlignment="1">
      <alignment wrapText="1"/>
    </xf>
    <xf numFmtId="0" fontId="5" fillId="3" borderId="23" xfId="0" applyFont="1" applyFill="1" applyBorder="1"/>
    <xf numFmtId="0" fontId="5" fillId="3" borderId="24" xfId="0" applyFont="1" applyFill="1" applyBorder="1"/>
    <xf numFmtId="0" fontId="6" fillId="0" borderId="1" xfId="0" applyFont="1" applyBorder="1"/>
    <xf numFmtId="0" fontId="5" fillId="0" borderId="10" xfId="0" applyFont="1" applyBorder="1"/>
    <xf numFmtId="0" fontId="5" fillId="0" borderId="9" xfId="0" applyFont="1" applyBorder="1"/>
    <xf numFmtId="0" fontId="5" fillId="0" borderId="2" xfId="0" applyFont="1" applyBorder="1"/>
    <xf numFmtId="0" fontId="5" fillId="0" borderId="8" xfId="0" applyFont="1" applyBorder="1"/>
    <xf numFmtId="0" fontId="7" fillId="3" borderId="25" xfId="0" applyFont="1" applyFill="1" applyBorder="1"/>
    <xf numFmtId="0" fontId="7" fillId="2" borderId="12" xfId="0" applyFont="1" applyFill="1" applyBorder="1" applyAlignment="1">
      <alignment wrapText="1"/>
    </xf>
    <xf numFmtId="0" fontId="5" fillId="3" borderId="2" xfId="0" applyFont="1" applyFill="1" applyBorder="1" applyAlignment="1">
      <alignment wrapText="1"/>
    </xf>
    <xf numFmtId="0" fontId="7" fillId="2" borderId="26" xfId="0" applyFont="1" applyFill="1" applyBorder="1" applyAlignment="1">
      <alignment/>
    </xf>
    <xf numFmtId="0" fontId="7" fillId="2" borderId="27" xfId="0" applyFont="1" applyFill="1" applyBorder="1" applyAlignment="1">
      <alignment/>
    </xf>
    <xf numFmtId="0" fontId="7" fillId="2" borderId="28" xfId="0" applyFont="1" applyFill="1" applyBorder="1" applyAlignment="1">
      <alignment/>
    </xf>
    <xf numFmtId="0" fontId="6" fillId="3" borderId="29" xfId="0" applyFont="1" applyFill="1" applyBorder="1" applyAlignment="1">
      <alignment wrapText="1"/>
    </xf>
    <xf numFmtId="0" fontId="6" fillId="4" borderId="30" xfId="0" applyFont="1" applyFill="1" applyBorder="1" applyAlignment="1">
      <alignment wrapText="1"/>
    </xf>
    <xf numFmtId="0" fontId="6" fillId="3" borderId="31" xfId="0" applyFont="1" applyFill="1" applyBorder="1" applyAlignment="1">
      <alignment wrapText="1"/>
    </xf>
    <xf numFmtId="0" fontId="19" fillId="0" borderId="0" xfId="0" applyFont="1" applyFill="1" applyAlignment="1">
      <alignment vertical="top" wrapText="1"/>
    </xf>
    <xf numFmtId="0" fontId="6" fillId="0" borderId="2" xfId="0" applyFont="1" applyBorder="1"/>
    <xf numFmtId="0" fontId="0" fillId="0" borderId="1" xfId="0" applyBorder="1"/>
    <xf numFmtId="0" fontId="0" fillId="3" borderId="10" xfId="0" applyFill="1" applyBorder="1"/>
    <xf numFmtId="0" fontId="6" fillId="0" borderId="1" xfId="0" applyFont="1" applyBorder="1" applyAlignment="1">
      <alignment horizontal="center" wrapText="1"/>
    </xf>
    <xf numFmtId="0" fontId="9" fillId="6" borderId="32" xfId="0" applyFont="1" applyFill="1" applyBorder="1" applyAlignment="1">
      <alignment horizontal="center" vertical="center" wrapText="1"/>
    </xf>
    <xf numFmtId="0" fontId="6" fillId="3" borderId="1" xfId="0" applyFont="1" applyFill="1" applyBorder="1" applyAlignment="1">
      <alignment horizontal="center" wrapText="1"/>
    </xf>
    <xf numFmtId="0" fontId="5" fillId="0" borderId="1" xfId="0" applyFont="1" applyFill="1" applyBorder="1"/>
    <xf numFmtId="0" fontId="5" fillId="0" borderId="14" xfId="0" applyFont="1" applyFill="1" applyBorder="1"/>
    <xf numFmtId="0" fontId="5" fillId="0" borderId="6" xfId="0" applyFont="1" applyFill="1" applyBorder="1"/>
    <xf numFmtId="0" fontId="5" fillId="0" borderId="13" xfId="0" applyFont="1" applyFill="1" applyBorder="1"/>
    <xf numFmtId="0" fontId="6" fillId="0" borderId="9" xfId="0" applyFont="1" applyFill="1" applyBorder="1" applyAlignment="1">
      <alignment wrapText="1"/>
    </xf>
    <xf numFmtId="0" fontId="11" fillId="0" borderId="8" xfId="0" applyFont="1" applyFill="1" applyBorder="1"/>
    <xf numFmtId="0" fontId="16" fillId="0" borderId="10" xfId="0" applyFont="1" applyFill="1" applyBorder="1" applyAlignment="1">
      <alignment horizontal="left" wrapText="1"/>
    </xf>
    <xf numFmtId="0" fontId="11" fillId="0" borderId="5" xfId="0" applyFont="1" applyFill="1" applyBorder="1"/>
    <xf numFmtId="0" fontId="16" fillId="0" borderId="7" xfId="0" applyFont="1" applyFill="1" applyBorder="1" applyAlignment="1">
      <alignment horizontal="left" wrapText="1"/>
    </xf>
    <xf numFmtId="0" fontId="19" fillId="0" borderId="1" xfId="0" applyFont="1" applyBorder="1" applyAlignment="1">
      <alignment wrapText="1"/>
    </xf>
    <xf numFmtId="0" fontId="19" fillId="0" borderId="1" xfId="0" applyFont="1" applyBorder="1" applyAlignment="1">
      <alignment horizontal="right"/>
    </xf>
    <xf numFmtId="0" fontId="19" fillId="0" borderId="33" xfId="0" applyFont="1" applyBorder="1" applyAlignment="1">
      <alignment wrapText="1"/>
    </xf>
    <xf numFmtId="0" fontId="11" fillId="3" borderId="1" xfId="0" applyFont="1" applyFill="1" applyBorder="1" applyAlignment="1">
      <alignment wrapText="1"/>
    </xf>
    <xf numFmtId="0" fontId="11" fillId="3" borderId="1" xfId="0" applyFont="1" applyFill="1" applyBorder="1" applyAlignment="1">
      <alignment horizontal="right" wrapText="1"/>
    </xf>
    <xf numFmtId="0" fontId="11" fillId="0" borderId="0" xfId="0" applyFont="1" applyFill="1" applyBorder="1"/>
    <xf numFmtId="0" fontId="5" fillId="0" borderId="0" xfId="0" applyFont="1" applyFill="1" applyAlignment="1">
      <alignment horizontal="right"/>
    </xf>
    <xf numFmtId="0" fontId="6" fillId="0" borderId="1" xfId="0" applyFont="1" applyFill="1" applyBorder="1" applyAlignment="1">
      <alignment wrapText="1"/>
    </xf>
    <xf numFmtId="0" fontId="19" fillId="3" borderId="9" xfId="0" applyFont="1" applyFill="1" applyBorder="1"/>
    <xf numFmtId="0" fontId="19" fillId="3" borderId="10" xfId="0" applyFont="1" applyFill="1" applyBorder="1"/>
    <xf numFmtId="0" fontId="18" fillId="2" borderId="1" xfId="0" applyFont="1" applyFill="1" applyBorder="1" applyAlignment="1">
      <alignment horizontal="right"/>
    </xf>
    <xf numFmtId="0" fontId="18" fillId="2" borderId="26" xfId="0" applyFont="1" applyFill="1" applyBorder="1" applyAlignment="1">
      <alignment/>
    </xf>
    <xf numFmtId="0" fontId="18" fillId="2" borderId="27" xfId="0" applyFont="1" applyFill="1" applyBorder="1" applyAlignment="1">
      <alignment/>
    </xf>
    <xf numFmtId="0" fontId="18" fillId="2" borderId="28" xfId="0" applyFont="1" applyFill="1" applyBorder="1" applyAlignment="1">
      <alignment/>
    </xf>
    <xf numFmtId="0" fontId="19" fillId="3" borderId="34" xfId="0" applyFont="1" applyFill="1" applyBorder="1"/>
    <xf numFmtId="0" fontId="19" fillId="3" borderId="35" xfId="0" applyFont="1" applyFill="1" applyBorder="1"/>
    <xf numFmtId="0" fontId="19" fillId="3" borderId="36" xfId="0" applyFont="1" applyFill="1" applyBorder="1"/>
    <xf numFmtId="0" fontId="19" fillId="0" borderId="0" xfId="0" applyFont="1"/>
    <xf numFmtId="0" fontId="19" fillId="0" borderId="10" xfId="0" applyFont="1" applyFill="1" applyBorder="1"/>
    <xf numFmtId="0" fontId="17" fillId="0" borderId="0" xfId="0" applyFont="1" applyBorder="1" applyAlignment="1">
      <alignment wrapText="1"/>
    </xf>
    <xf numFmtId="0" fontId="19" fillId="0" borderId="0" xfId="0" applyFont="1" applyFill="1"/>
    <xf numFmtId="0" fontId="7" fillId="0" borderId="14" xfId="0" applyFont="1" applyFill="1" applyBorder="1" applyAlignment="1">
      <alignment/>
    </xf>
    <xf numFmtId="0" fontId="7" fillId="0" borderId="14" xfId="0" applyFont="1" applyFill="1" applyBorder="1" applyAlignment="1">
      <alignment horizontal="center"/>
    </xf>
    <xf numFmtId="0" fontId="5" fillId="3" borderId="14" xfId="0" applyFont="1" applyFill="1" applyBorder="1" applyAlignment="1">
      <alignment/>
    </xf>
    <xf numFmtId="0" fontId="11" fillId="0" borderId="8" xfId="0" applyFont="1" applyFill="1" applyBorder="1" applyAlignment="1">
      <alignment wrapText="1"/>
    </xf>
    <xf numFmtId="0" fontId="7" fillId="2" borderId="14" xfId="0" applyFont="1" applyFill="1" applyBorder="1" applyAlignment="1">
      <alignment horizontal="right" wrapText="1"/>
    </xf>
    <xf numFmtId="0" fontId="6" fillId="3" borderId="31" xfId="0" applyNumberFormat="1" applyFont="1" applyFill="1" applyBorder="1" applyAlignment="1">
      <alignment horizontal="right" wrapText="1"/>
    </xf>
    <xf numFmtId="0" fontId="19" fillId="0" borderId="1" xfId="0" applyFont="1" applyFill="1" applyBorder="1"/>
    <xf numFmtId="0" fontId="19" fillId="0" borderId="0" xfId="0" applyFont="1" applyFill="1" applyAlignment="1">
      <alignment wrapText="1"/>
    </xf>
    <xf numFmtId="0" fontId="19" fillId="0" borderId="0" xfId="0" applyFont="1" applyFill="1" applyAlignment="1">
      <alignment horizontal="right"/>
    </xf>
    <xf numFmtId="0" fontId="11" fillId="0" borderId="1" xfId="0" applyFont="1" applyBorder="1" applyAlignment="1">
      <alignment horizontal="center" wrapText="1"/>
    </xf>
    <xf numFmtId="0" fontId="6" fillId="0" borderId="8" xfId="0" applyFont="1" applyFill="1" applyBorder="1" applyAlignment="1">
      <alignment wrapText="1"/>
    </xf>
    <xf numFmtId="0" fontId="11" fillId="0" borderId="37" xfId="0" applyFont="1" applyFill="1" applyBorder="1" applyAlignment="1">
      <alignment wrapText="1"/>
    </xf>
    <xf numFmtId="0" fontId="11" fillId="0" borderId="1" xfId="0" applyFont="1" applyFill="1" applyBorder="1" applyAlignment="1">
      <alignment wrapText="1"/>
    </xf>
    <xf numFmtId="0" fontId="11" fillId="0" borderId="14" xfId="0" applyFont="1" applyFill="1" applyBorder="1" applyAlignment="1">
      <alignment wrapText="1"/>
    </xf>
    <xf numFmtId="0" fontId="11" fillId="0" borderId="2" xfId="0" applyFont="1" applyFill="1" applyBorder="1" applyAlignment="1">
      <alignment wrapText="1"/>
    </xf>
    <xf numFmtId="0" fontId="11" fillId="0" borderId="3" xfId="0" applyFont="1" applyFill="1" applyBorder="1" applyAlignment="1">
      <alignment wrapText="1"/>
    </xf>
    <xf numFmtId="0" fontId="26" fillId="0" borderId="4" xfId="0" applyFont="1" applyFill="1" applyBorder="1"/>
    <xf numFmtId="0" fontId="11" fillId="0" borderId="33" xfId="0" applyFont="1" applyFill="1" applyBorder="1" applyAlignment="1">
      <alignment horizontal="center" wrapText="1"/>
    </xf>
    <xf numFmtId="0" fontId="11" fillId="0" borderId="38" xfId="0" applyFont="1" applyFill="1" applyBorder="1" applyAlignment="1">
      <alignment horizontal="center" wrapText="1"/>
    </xf>
    <xf numFmtId="0" fontId="11" fillId="0" borderId="13" xfId="0" applyFont="1" applyFill="1" applyBorder="1" applyAlignment="1">
      <alignment horizontal="center" wrapText="1"/>
    </xf>
    <xf numFmtId="0" fontId="11" fillId="0" borderId="39" xfId="0" applyFont="1" applyFill="1" applyBorder="1" applyAlignment="1">
      <alignment horizontal="center" wrapText="1"/>
    </xf>
    <xf numFmtId="0" fontId="11" fillId="0" borderId="7" xfId="0" applyFont="1" applyFill="1" applyBorder="1" applyAlignment="1">
      <alignment wrapText="1"/>
    </xf>
    <xf numFmtId="0" fontId="11" fillId="0" borderId="11" xfId="0" applyFont="1" applyFill="1" applyBorder="1" applyAlignment="1">
      <alignment horizontal="center" wrapText="1"/>
    </xf>
    <xf numFmtId="0" fontId="11" fillId="0" borderId="40" xfId="0" applyFont="1" applyFill="1" applyBorder="1" applyAlignment="1">
      <alignment horizontal="center" wrapText="1"/>
    </xf>
    <xf numFmtId="0" fontId="6" fillId="0" borderId="6" xfId="0" applyFont="1" applyBorder="1" applyAlignment="1">
      <alignment wrapText="1"/>
    </xf>
    <xf numFmtId="0" fontId="6" fillId="0" borderId="41" xfId="0" applyFont="1" applyBorder="1" applyAlignment="1">
      <alignment wrapText="1"/>
    </xf>
    <xf numFmtId="0" fontId="24" fillId="0" borderId="27" xfId="0" applyFont="1" applyFill="1" applyBorder="1" applyAlignment="1">
      <alignment horizontal="left" vertical="top" wrapText="1"/>
    </xf>
    <xf numFmtId="0" fontId="19" fillId="3" borderId="3" xfId="0" applyFont="1" applyFill="1" applyBorder="1"/>
    <xf numFmtId="0" fontId="19" fillId="0" borderId="1" xfId="0" applyFont="1" applyBorder="1"/>
    <xf numFmtId="0" fontId="19" fillId="0" borderId="14" xfId="0" applyFont="1" applyFill="1" applyBorder="1"/>
    <xf numFmtId="0" fontId="19" fillId="0" borderId="6" xfId="0" applyFont="1" applyBorder="1"/>
    <xf numFmtId="0" fontId="19" fillId="0" borderId="6" xfId="0" applyFont="1" applyFill="1" applyBorder="1"/>
    <xf numFmtId="0" fontId="19" fillId="0" borderId="13" xfId="0" applyFont="1" applyFill="1" applyBorder="1"/>
    <xf numFmtId="0" fontId="19" fillId="3" borderId="7" xfId="0" applyFont="1" applyFill="1" applyBorder="1"/>
    <xf numFmtId="0" fontId="5" fillId="0" borderId="2" xfId="0" applyFont="1" applyFill="1" applyBorder="1" applyAlignment="1">
      <alignment wrapText="1"/>
    </xf>
    <xf numFmtId="0" fontId="5" fillId="0" borderId="9" xfId="0" applyFont="1" applyFill="1" applyBorder="1"/>
    <xf numFmtId="0" fontId="5" fillId="3" borderId="6"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9" xfId="0" applyNumberFormat="1" applyFont="1" applyFill="1" applyBorder="1" applyAlignment="1">
      <alignment horizontal="center"/>
    </xf>
    <xf numFmtId="0" fontId="5" fillId="3" borderId="23" xfId="0" applyNumberFormat="1" applyFont="1" applyFill="1" applyBorder="1" applyAlignment="1">
      <alignment horizontal="center"/>
    </xf>
    <xf numFmtId="0" fontId="5" fillId="3" borderId="4" xfId="0" applyFont="1" applyFill="1" applyBorder="1"/>
    <xf numFmtId="0" fontId="6" fillId="0" borderId="0" xfId="0" applyFont="1"/>
    <xf numFmtId="0" fontId="5" fillId="0" borderId="0" xfId="0" applyFont="1" applyAlignment="1">
      <alignment horizontal="left"/>
    </xf>
    <xf numFmtId="0" fontId="5" fillId="3" borderId="1" xfId="0" applyNumberFormat="1" applyFont="1" applyFill="1" applyBorder="1" applyAlignment="1">
      <alignment horizontal="center"/>
    </xf>
    <xf numFmtId="0" fontId="19" fillId="3" borderId="1" xfId="0" applyFont="1" applyFill="1" applyBorder="1"/>
    <xf numFmtId="0" fontId="19" fillId="3" borderId="14" xfId="0" applyFont="1" applyFill="1" applyBorder="1"/>
    <xf numFmtId="0" fontId="5" fillId="3" borderId="5" xfId="0" applyFont="1" applyFill="1" applyBorder="1" applyAlignment="1">
      <alignment wrapText="1"/>
    </xf>
    <xf numFmtId="0" fontId="19" fillId="3" borderId="6" xfId="0" applyFont="1" applyFill="1" applyBorder="1"/>
    <xf numFmtId="0" fontId="19" fillId="3" borderId="13" xfId="0" applyFont="1" applyFill="1" applyBorder="1"/>
    <xf numFmtId="0" fontId="5" fillId="3" borderId="14" xfId="0" applyFont="1" applyFill="1" applyBorder="1"/>
    <xf numFmtId="0" fontId="5" fillId="3" borderId="42" xfId="0" applyFont="1" applyFill="1" applyBorder="1"/>
    <xf numFmtId="0" fontId="5" fillId="3" borderId="43" xfId="0" applyFont="1" applyFill="1" applyBorder="1"/>
    <xf numFmtId="0" fontId="5" fillId="0" borderId="11" xfId="0" applyFont="1" applyFill="1" applyBorder="1"/>
    <xf numFmtId="0" fontId="7" fillId="2" borderId="44" xfId="0" applyFont="1" applyFill="1" applyBorder="1" applyAlignment="1">
      <alignment horizontal="right"/>
    </xf>
    <xf numFmtId="0" fontId="5" fillId="0" borderId="12" xfId="0" applyFont="1" applyFill="1" applyBorder="1" applyAlignment="1">
      <alignment wrapText="1"/>
    </xf>
    <xf numFmtId="0" fontId="5" fillId="0" borderId="8" xfId="0" applyFont="1" applyFill="1" applyBorder="1" applyAlignment="1">
      <alignment wrapText="1"/>
    </xf>
    <xf numFmtId="0" fontId="11" fillId="0" borderId="9" xfId="0" applyFont="1" applyFill="1" applyBorder="1" applyAlignment="1">
      <alignment horizontal="center" wrapText="1"/>
    </xf>
    <xf numFmtId="0" fontId="11" fillId="0" borderId="10" xfId="0" applyFont="1" applyFill="1" applyBorder="1" applyAlignment="1">
      <alignment horizontal="center" wrapText="1"/>
    </xf>
    <xf numFmtId="0" fontId="11" fillId="2" borderId="2" xfId="0" applyFont="1" applyFill="1" applyBorder="1" applyAlignment="1">
      <alignment wrapText="1"/>
    </xf>
    <xf numFmtId="0" fontId="11" fillId="2" borderId="1" xfId="0" applyFont="1" applyFill="1" applyBorder="1" applyAlignment="1">
      <alignment horizontal="right" wrapText="1"/>
    </xf>
    <xf numFmtId="0" fontId="19" fillId="0" borderId="2" xfId="0" applyFont="1" applyBorder="1" applyAlignment="1">
      <alignment wrapText="1"/>
    </xf>
    <xf numFmtId="49" fontId="19" fillId="0" borderId="1" xfId="0" applyNumberFormat="1" applyFont="1" applyBorder="1" applyAlignment="1">
      <alignment horizontal="right"/>
    </xf>
    <xf numFmtId="0" fontId="19" fillId="0" borderId="1" xfId="0" applyNumberFormat="1" applyFont="1" applyBorder="1" applyAlignment="1">
      <alignment horizontal="right"/>
    </xf>
    <xf numFmtId="0" fontId="19" fillId="0" borderId="5" xfId="0" applyFont="1" applyBorder="1" applyAlignment="1">
      <alignment wrapText="1"/>
    </xf>
    <xf numFmtId="0" fontId="19" fillId="0" borderId="6" xfId="0" applyNumberFormat="1" applyFont="1" applyBorder="1" applyAlignment="1">
      <alignment horizontal="right"/>
    </xf>
    <xf numFmtId="0" fontId="11" fillId="3" borderId="8" xfId="0" applyFont="1" applyFill="1" applyBorder="1" applyAlignment="1">
      <alignment wrapText="1"/>
    </xf>
    <xf numFmtId="0" fontId="26" fillId="2" borderId="2" xfId="0" applyFont="1" applyFill="1" applyBorder="1" applyAlignment="1">
      <alignment wrapText="1"/>
    </xf>
    <xf numFmtId="0" fontId="19" fillId="3" borderId="9" xfId="0" applyNumberFormat="1" applyFont="1" applyFill="1" applyBorder="1" applyAlignment="1">
      <alignment horizontal="center"/>
    </xf>
    <xf numFmtId="49" fontId="5" fillId="3" borderId="1" xfId="0" applyNumberFormat="1" applyFont="1" applyFill="1" applyBorder="1" applyAlignment="1">
      <alignment horizontal="right"/>
    </xf>
    <xf numFmtId="0" fontId="19" fillId="0" borderId="3" xfId="0" applyFont="1" applyBorder="1"/>
    <xf numFmtId="0" fontId="19" fillId="3" borderId="45" xfId="0" applyFont="1" applyFill="1" applyBorder="1" applyAlignment="1">
      <alignment wrapText="1"/>
    </xf>
    <xf numFmtId="0" fontId="19" fillId="3" borderId="34" xfId="0" applyNumberFormat="1" applyFont="1" applyFill="1" applyBorder="1" applyAlignment="1">
      <alignment horizontal="right"/>
    </xf>
    <xf numFmtId="0" fontId="5" fillId="2" borderId="11" xfId="0" applyFont="1" applyFill="1" applyBorder="1" applyAlignment="1">
      <alignment horizontal="right"/>
    </xf>
    <xf numFmtId="0" fontId="5" fillId="2" borderId="11" xfId="0" applyFont="1" applyFill="1" applyBorder="1"/>
    <xf numFmtId="0" fontId="5" fillId="2" borderId="26" xfId="0" applyFont="1" applyFill="1" applyBorder="1"/>
    <xf numFmtId="0" fontId="5" fillId="3" borderId="46" xfId="0" applyFont="1" applyFill="1" applyBorder="1"/>
    <xf numFmtId="0" fontId="19" fillId="0" borderId="45" xfId="0" applyFont="1" applyFill="1" applyBorder="1" applyAlignment="1">
      <alignment wrapText="1"/>
    </xf>
    <xf numFmtId="0" fontId="19" fillId="0" borderId="34" xfId="0" applyFont="1" applyFill="1" applyBorder="1" applyAlignment="1">
      <alignment horizontal="right"/>
    </xf>
    <xf numFmtId="0" fontId="19" fillId="0" borderId="34" xfId="0" applyFont="1" applyFill="1" applyBorder="1"/>
    <xf numFmtId="0" fontId="19" fillId="0" borderId="35" xfId="0" applyFont="1" applyFill="1" applyBorder="1"/>
    <xf numFmtId="0" fontId="19" fillId="0" borderId="36" xfId="0" applyFont="1" applyFill="1" applyBorder="1"/>
    <xf numFmtId="0" fontId="19" fillId="2" borderId="44" xfId="0" applyFont="1" applyFill="1" applyBorder="1" applyAlignment="1">
      <alignment horizontal="right"/>
    </xf>
    <xf numFmtId="0" fontId="19" fillId="2" borderId="44" xfId="0" applyFont="1" applyFill="1" applyBorder="1"/>
    <xf numFmtId="0" fontId="19" fillId="2" borderId="47" xfId="0" applyFont="1" applyFill="1" applyBorder="1"/>
    <xf numFmtId="0" fontId="19" fillId="3" borderId="32" xfId="0" applyFont="1" applyFill="1" applyBorder="1"/>
    <xf numFmtId="0" fontId="19" fillId="0" borderId="48" xfId="0" applyFont="1" applyFill="1" applyBorder="1" applyAlignment="1">
      <alignment wrapText="1"/>
    </xf>
    <xf numFmtId="0" fontId="19" fillId="0" borderId="21" xfId="0" applyFont="1" applyFill="1" applyBorder="1" applyAlignment="1">
      <alignment horizontal="right"/>
    </xf>
    <xf numFmtId="0" fontId="19" fillId="0" borderId="21" xfId="0" applyFont="1" applyFill="1" applyBorder="1"/>
    <xf numFmtId="0" fontId="19" fillId="0" borderId="49" xfId="0" applyFont="1" applyFill="1" applyBorder="1"/>
    <xf numFmtId="0" fontId="19" fillId="0" borderId="50" xfId="0" applyFont="1" applyFill="1" applyBorder="1"/>
    <xf numFmtId="0" fontId="19" fillId="0" borderId="8" xfId="0" applyFont="1" applyFill="1" applyBorder="1" applyAlignment="1">
      <alignment wrapText="1"/>
    </xf>
    <xf numFmtId="0" fontId="19" fillId="0" borderId="9" xfId="0" applyFont="1" applyFill="1" applyBorder="1" applyAlignment="1">
      <alignment horizontal="right"/>
    </xf>
    <xf numFmtId="0" fontId="19" fillId="0" borderId="9" xfId="0" applyFont="1" applyFill="1" applyBorder="1"/>
    <xf numFmtId="0" fontId="19" fillId="4" borderId="8" xfId="0" applyFont="1" applyFill="1" applyBorder="1" applyAlignment="1">
      <alignment wrapText="1"/>
    </xf>
    <xf numFmtId="0" fontId="19" fillId="4" borderId="9" xfId="0" applyNumberFormat="1" applyFont="1" applyFill="1" applyBorder="1" applyAlignment="1">
      <alignment horizontal="right"/>
    </xf>
    <xf numFmtId="0" fontId="19" fillId="4" borderId="9" xfId="0" applyFont="1" applyFill="1" applyBorder="1"/>
    <xf numFmtId="0" fontId="19" fillId="4" borderId="31" xfId="0" applyFont="1" applyFill="1" applyBorder="1"/>
    <xf numFmtId="0" fontId="19" fillId="4" borderId="10" xfId="0" applyFont="1" applyFill="1" applyBorder="1"/>
    <xf numFmtId="0" fontId="11" fillId="2" borderId="15" xfId="0" applyFont="1" applyFill="1" applyBorder="1" applyAlignment="1">
      <alignment wrapText="1"/>
    </xf>
    <xf numFmtId="0" fontId="6" fillId="3" borderId="9" xfId="0" applyFont="1" applyFill="1" applyBorder="1"/>
    <xf numFmtId="0" fontId="6" fillId="3" borderId="10" xfId="0" applyFont="1" applyFill="1" applyBorder="1"/>
    <xf numFmtId="0" fontId="6" fillId="3" borderId="46" xfId="0" applyFont="1" applyFill="1" applyBorder="1"/>
    <xf numFmtId="0" fontId="6" fillId="3" borderId="3" xfId="0" applyFont="1" applyFill="1" applyBorder="1"/>
    <xf numFmtId="0" fontId="6" fillId="4" borderId="12" xfId="0" applyFont="1" applyFill="1" applyBorder="1" applyAlignment="1">
      <alignment wrapText="1"/>
    </xf>
    <xf numFmtId="0" fontId="5" fillId="4" borderId="11" xfId="0" applyFont="1" applyFill="1" applyBorder="1"/>
    <xf numFmtId="0" fontId="5" fillId="4" borderId="1" xfId="0" applyFont="1" applyFill="1" applyBorder="1"/>
    <xf numFmtId="0" fontId="7" fillId="0" borderId="2"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4" xfId="0" applyFont="1" applyFill="1" applyBorder="1" applyAlignment="1">
      <alignment horizontal="center" wrapText="1"/>
    </xf>
    <xf numFmtId="0" fontId="6" fillId="3" borderId="1" xfId="0" applyFont="1" applyFill="1" applyBorder="1"/>
    <xf numFmtId="0" fontId="6" fillId="3" borderId="23" xfId="0" applyFont="1" applyFill="1" applyBorder="1"/>
    <xf numFmtId="0" fontId="6" fillId="3" borderId="24" xfId="0" applyFont="1" applyFill="1" applyBorder="1"/>
    <xf numFmtId="0" fontId="5" fillId="0" borderId="14" xfId="0" applyFont="1" applyFill="1" applyBorder="1" applyAlignment="1">
      <alignment/>
    </xf>
    <xf numFmtId="0" fontId="5" fillId="0" borderId="3" xfId="0" applyFont="1" applyFill="1" applyBorder="1" applyAlignment="1">
      <alignment/>
    </xf>
    <xf numFmtId="0" fontId="6" fillId="0" borderId="48" xfId="0" applyFont="1" applyFill="1" applyBorder="1" applyAlignment="1">
      <alignment wrapText="1"/>
    </xf>
    <xf numFmtId="0" fontId="5" fillId="0" borderId="31" xfId="0" applyFont="1" applyFill="1" applyBorder="1" applyAlignment="1">
      <alignment/>
    </xf>
    <xf numFmtId="0" fontId="5" fillId="0" borderId="10" xfId="0" applyFont="1" applyFill="1" applyBorder="1" applyAlignment="1">
      <alignment/>
    </xf>
    <xf numFmtId="0" fontId="6" fillId="0" borderId="1" xfId="0" applyFont="1" applyFill="1" applyBorder="1" applyAlignment="1">
      <alignment horizontal="righ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29" fillId="0" borderId="0" xfId="0" applyFont="1" applyAlignment="1">
      <alignment vertical="center" wrapText="1"/>
    </xf>
    <xf numFmtId="0" fontId="29" fillId="0" borderId="0" xfId="0" applyFont="1" applyFill="1" applyAlignment="1">
      <alignment vertical="center" wrapText="1"/>
    </xf>
    <xf numFmtId="0" fontId="5" fillId="0" borderId="5" xfId="20" applyFont="1" applyBorder="1" applyAlignment="1">
      <alignment wrapText="1"/>
      <protection/>
    </xf>
    <xf numFmtId="0" fontId="7" fillId="4" borderId="51" xfId="0" applyFont="1" applyFill="1" applyBorder="1" applyAlignment="1">
      <alignment horizontal="right" wrapText="1"/>
    </xf>
    <xf numFmtId="0" fontId="5" fillId="0" borderId="6" xfId="0" applyFont="1" applyFill="1" applyBorder="1" applyAlignment="1">
      <alignment/>
    </xf>
    <xf numFmtId="0" fontId="7" fillId="3" borderId="8" xfId="0" applyFont="1" applyFill="1" applyBorder="1" applyAlignment="1">
      <alignment wrapText="1"/>
    </xf>
    <xf numFmtId="0" fontId="0" fillId="3" borderId="9" xfId="0" applyFill="1" applyBorder="1" applyAlignment="1">
      <alignment/>
    </xf>
    <xf numFmtId="0" fontId="11" fillId="0" borderId="3" xfId="0" applyFont="1" applyBorder="1" applyAlignment="1">
      <alignment horizontal="center" wrapText="1"/>
    </xf>
    <xf numFmtId="0" fontId="9"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5" xfId="0" applyFont="1" applyFill="1" applyBorder="1" applyAlignment="1">
      <alignment wrapText="1"/>
    </xf>
    <xf numFmtId="0" fontId="11" fillId="0" borderId="52" xfId="0" applyFont="1" applyFill="1" applyBorder="1" applyAlignment="1">
      <alignment wrapText="1"/>
    </xf>
    <xf numFmtId="0" fontId="11" fillId="0" borderId="53" xfId="0" applyFont="1" applyFill="1" applyBorder="1" applyAlignment="1">
      <alignment wrapText="1"/>
    </xf>
    <xf numFmtId="0" fontId="5" fillId="0" borderId="20" xfId="0" applyFont="1" applyBorder="1"/>
    <xf numFmtId="0" fontId="5" fillId="0" borderId="8" xfId="0" applyFont="1" applyBorder="1" applyAlignment="1">
      <alignment wrapText="1"/>
    </xf>
    <xf numFmtId="0" fontId="6" fillId="3" borderId="14" xfId="0" applyNumberFormat="1" applyFont="1" applyFill="1" applyBorder="1" applyAlignment="1">
      <alignment horizontal="center" vertical="center" wrapText="1"/>
    </xf>
    <xf numFmtId="0" fontId="6" fillId="3" borderId="14" xfId="0" applyFont="1" applyFill="1" applyBorder="1" applyAlignment="1">
      <alignment wrapText="1"/>
    </xf>
    <xf numFmtId="0" fontId="6" fillId="3" borderId="14" xfId="0" applyFont="1" applyFill="1" applyBorder="1" applyAlignment="1">
      <alignment horizontal="right" wrapText="1"/>
    </xf>
    <xf numFmtId="0" fontId="6" fillId="3" borderId="13" xfId="0" applyFont="1" applyFill="1" applyBorder="1" applyAlignment="1">
      <alignment wrapText="1"/>
    </xf>
    <xf numFmtId="0" fontId="6" fillId="3" borderId="54" xfId="0" applyFont="1" applyFill="1" applyBorder="1" applyAlignment="1">
      <alignment wrapText="1"/>
    </xf>
    <xf numFmtId="0" fontId="6" fillId="3" borderId="1" xfId="0" applyFont="1" applyFill="1" applyBorder="1" applyAlignment="1">
      <alignment/>
    </xf>
    <xf numFmtId="164" fontId="6" fillId="3" borderId="7" xfId="24" applyNumberFormat="1" applyFont="1" applyFill="1" applyBorder="1" applyAlignment="1">
      <alignment wrapText="1"/>
    </xf>
    <xf numFmtId="164" fontId="6" fillId="3" borderId="10" xfId="24" applyNumberFormat="1" applyFont="1" applyFill="1" applyBorder="1" applyAlignment="1">
      <alignment wrapText="1"/>
    </xf>
    <xf numFmtId="164" fontId="6" fillId="3" borderId="1" xfId="24" applyNumberFormat="1" applyFont="1" applyFill="1" applyBorder="1"/>
    <xf numFmtId="0" fontId="6" fillId="2" borderId="1" xfId="0" applyFont="1" applyFill="1" applyBorder="1" applyAlignment="1">
      <alignment horizontal="center" wrapText="1"/>
    </xf>
    <xf numFmtId="0" fontId="6" fillId="0" borderId="3" xfId="0" applyFont="1" applyFill="1" applyBorder="1" applyAlignment="1">
      <alignment horizontal="right" wrapText="1"/>
    </xf>
    <xf numFmtId="0" fontId="6" fillId="5" borderId="3" xfId="0" applyFont="1" applyFill="1" applyBorder="1" applyAlignment="1">
      <alignment horizontal="right" wrapText="1"/>
    </xf>
    <xf numFmtId="0" fontId="6" fillId="3" borderId="10" xfId="0" applyNumberFormat="1" applyFont="1" applyFill="1" applyBorder="1" applyAlignment="1">
      <alignment horizontal="right"/>
    </xf>
    <xf numFmtId="0" fontId="6" fillId="0" borderId="3" xfId="0" applyFont="1" applyFill="1" applyBorder="1" applyAlignment="1">
      <alignment horizontal="center" wrapText="1"/>
    </xf>
    <xf numFmtId="49" fontId="5" fillId="3" borderId="3" xfId="0" applyNumberFormat="1" applyFont="1" applyFill="1" applyBorder="1" applyAlignment="1">
      <alignment horizontal="right"/>
    </xf>
    <xf numFmtId="0" fontId="19" fillId="0" borderId="9" xfId="0" applyNumberFormat="1" applyFont="1" applyFill="1" applyBorder="1" applyAlignment="1">
      <alignment horizontal="right"/>
    </xf>
    <xf numFmtId="49" fontId="5" fillId="3" borderId="10" xfId="0" applyNumberFormat="1" applyFont="1" applyFill="1" applyBorder="1" applyAlignment="1">
      <alignment horizontal="right"/>
    </xf>
    <xf numFmtId="49" fontId="5" fillId="0" borderId="3" xfId="0" applyNumberFormat="1" applyFont="1" applyBorder="1" applyAlignment="1">
      <alignment horizontal="center"/>
    </xf>
    <xf numFmtId="0" fontId="5" fillId="0" borderId="3" xfId="0" applyNumberFormat="1" applyFont="1" applyBorder="1" applyAlignment="1">
      <alignment horizontal="center"/>
    </xf>
    <xf numFmtId="0" fontId="5" fillId="0" borderId="3" xfId="0" applyNumberFormat="1" applyFont="1" applyBorder="1" applyAlignment="1">
      <alignment horizontal="center" wrapText="1"/>
    </xf>
    <xf numFmtId="0" fontId="5" fillId="0" borderId="10" xfId="0" applyNumberFormat="1" applyFont="1" applyBorder="1" applyAlignment="1">
      <alignment horizontal="center"/>
    </xf>
    <xf numFmtId="0" fontId="6" fillId="0" borderId="14" xfId="0" applyFont="1" applyBorder="1" applyAlignment="1">
      <alignment wrapText="1"/>
    </xf>
    <xf numFmtId="0" fontId="6" fillId="0" borderId="5" xfId="0" applyFont="1" applyBorder="1" applyAlignment="1">
      <alignment wrapText="1"/>
    </xf>
    <xf numFmtId="0" fontId="6" fillId="0" borderId="13" xfId="0" applyFont="1" applyBorder="1" applyAlignment="1">
      <alignment wrapText="1"/>
    </xf>
    <xf numFmtId="0" fontId="6" fillId="0" borderId="7" xfId="0" applyFont="1" applyBorder="1" applyAlignment="1">
      <alignment wrapText="1"/>
    </xf>
    <xf numFmtId="0" fontId="28" fillId="0" borderId="5" xfId="0" applyFont="1" applyBorder="1" applyAlignment="1">
      <alignment wrapText="1"/>
    </xf>
    <xf numFmtId="0" fontId="28" fillId="0" borderId="13" xfId="0" applyFont="1" applyBorder="1" applyAlignment="1">
      <alignment wrapText="1"/>
    </xf>
    <xf numFmtId="0" fontId="28" fillId="0" borderId="7" xfId="0" applyFont="1" applyBorder="1" applyAlignment="1">
      <alignment wrapText="1"/>
    </xf>
    <xf numFmtId="0" fontId="28" fillId="7" borderId="8" xfId="0" applyFont="1" applyFill="1" applyBorder="1" applyAlignment="1">
      <alignment wrapText="1"/>
    </xf>
    <xf numFmtId="0" fontId="27" fillId="7" borderId="31" xfId="0" applyFont="1" applyFill="1" applyBorder="1" applyAlignment="1">
      <alignment/>
    </xf>
    <xf numFmtId="0" fontId="27" fillId="7" borderId="10" xfId="0" applyFont="1" applyFill="1" applyBorder="1" applyAlignment="1">
      <alignment/>
    </xf>
    <xf numFmtId="0" fontId="6" fillId="0" borderId="1" xfId="0" applyFont="1" applyBorder="1" applyAlignment="1">
      <alignment horizontal="center" wrapText="1"/>
    </xf>
    <xf numFmtId="0" fontId="7" fillId="2" borderId="2" xfId="0" applyFont="1" applyFill="1" applyBorder="1" applyAlignment="1">
      <alignment vertical="center" wrapText="1"/>
    </xf>
    <xf numFmtId="0" fontId="7" fillId="2" borderId="2" xfId="0" applyFont="1" applyFill="1" applyBorder="1" applyAlignment="1">
      <alignment horizontal="left" vertical="top" wrapText="1"/>
    </xf>
    <xf numFmtId="10" fontId="5" fillId="0" borderId="1" xfId="0" applyNumberFormat="1" applyFont="1" applyFill="1" applyBorder="1" applyAlignment="1">
      <alignment wrapText="1"/>
    </xf>
    <xf numFmtId="9" fontId="5" fillId="0" borderId="1" xfId="0" applyNumberFormat="1" applyFont="1" applyFill="1" applyBorder="1" applyAlignment="1">
      <alignment wrapText="1"/>
    </xf>
    <xf numFmtId="9" fontId="5" fillId="0" borderId="1" xfId="25" applyFont="1" applyFill="1" applyBorder="1" applyAlignment="1">
      <alignment wrapText="1"/>
    </xf>
    <xf numFmtId="10" fontId="6" fillId="3" borderId="3" xfId="0" applyNumberFormat="1" applyFont="1" applyFill="1" applyBorder="1" applyAlignment="1">
      <alignment wrapText="1"/>
    </xf>
    <xf numFmtId="9" fontId="5" fillId="0" borderId="6" xfId="25" applyFont="1" applyFill="1" applyBorder="1" applyAlignment="1">
      <alignment/>
    </xf>
    <xf numFmtId="9" fontId="5" fillId="3" borderId="7" xfId="25" applyFont="1" applyFill="1" applyBorder="1"/>
    <xf numFmtId="165" fontId="5" fillId="0" borderId="1" xfId="25" applyNumberFormat="1" applyFont="1" applyFill="1" applyBorder="1" applyAlignment="1">
      <alignment wrapText="1"/>
    </xf>
    <xf numFmtId="165" fontId="6" fillId="3" borderId="3" xfId="25" applyNumberFormat="1" applyFont="1" applyFill="1" applyBorder="1" applyAlignment="1">
      <alignment wrapText="1"/>
    </xf>
    <xf numFmtId="9" fontId="6" fillId="3" borderId="3" xfId="25" applyFont="1" applyFill="1" applyBorder="1" applyAlignment="1">
      <alignment wrapText="1"/>
    </xf>
    <xf numFmtId="9" fontId="5" fillId="0" borderId="1" xfId="25" applyFont="1" applyFill="1" applyBorder="1" applyAlignment="1">
      <alignment/>
    </xf>
    <xf numFmtId="9" fontId="0" fillId="3" borderId="9" xfId="25" applyFont="1" applyFill="1" applyBorder="1" applyAlignment="1">
      <alignment/>
    </xf>
    <xf numFmtId="3" fontId="19" fillId="0" borderId="9" xfId="0" applyNumberFormat="1" applyFont="1" applyFill="1" applyBorder="1"/>
    <xf numFmtId="0" fontId="11" fillId="0" borderId="7" xfId="0" applyFont="1" applyFill="1" applyBorder="1" applyAlignment="1">
      <alignment horizontal="center" wrapText="1"/>
    </xf>
    <xf numFmtId="0" fontId="11" fillId="0" borderId="5" xfId="0" applyFont="1" applyFill="1" applyBorder="1" applyAlignment="1">
      <alignment horizontal="center" wrapText="1"/>
    </xf>
    <xf numFmtId="0" fontId="5" fillId="0" borderId="3" xfId="0" applyFont="1" applyBorder="1" applyAlignment="1">
      <alignment horizontal="left" wrapText="1"/>
    </xf>
    <xf numFmtId="0" fontId="6" fillId="0" borderId="3" xfId="0" applyFont="1" applyBorder="1" applyAlignment="1">
      <alignment horizontal="left" wrapText="1"/>
    </xf>
    <xf numFmtId="0" fontId="6" fillId="3" borderId="3" xfId="0" applyFont="1" applyFill="1" applyBorder="1" applyAlignment="1">
      <alignment horizontal="left" wrapText="1"/>
    </xf>
    <xf numFmtId="0" fontId="5" fillId="0" borderId="3" xfId="0" applyFont="1" applyBorder="1" applyAlignment="1">
      <alignment horizontal="left"/>
    </xf>
    <xf numFmtId="0" fontId="5" fillId="0" borderId="3" xfId="0" applyNumberFormat="1" applyFont="1" applyBorder="1" applyAlignment="1">
      <alignment horizontal="left"/>
    </xf>
    <xf numFmtId="0" fontId="6" fillId="3" borderId="32" xfId="0" applyFont="1" applyFill="1" applyBorder="1" applyAlignment="1">
      <alignment horizontal="left" wrapText="1"/>
    </xf>
    <xf numFmtId="14" fontId="5" fillId="0" borderId="3" xfId="0" applyNumberFormat="1" applyFont="1" applyBorder="1" applyAlignment="1">
      <alignment horizontal="left"/>
    </xf>
    <xf numFmtId="0" fontId="5" fillId="0" borderId="1" xfId="0" applyFont="1" applyBorder="1" applyAlignment="1">
      <alignment horizontal="left" wrapText="1"/>
    </xf>
    <xf numFmtId="0" fontId="31" fillId="2" borderId="2" xfId="0" applyFont="1" applyFill="1" applyBorder="1" applyAlignment="1">
      <alignment vertical="center" wrapText="1"/>
    </xf>
    <xf numFmtId="0" fontId="31" fillId="2" borderId="12" xfId="0" applyFont="1" applyFill="1" applyBorder="1" applyAlignment="1">
      <alignment wrapText="1"/>
    </xf>
    <xf numFmtId="0" fontId="5" fillId="3" borderId="3" xfId="0" applyFont="1" applyFill="1" applyBorder="1"/>
    <xf numFmtId="0" fontId="5" fillId="3" borderId="10" xfId="0" applyFont="1" applyFill="1" applyBorder="1"/>
    <xf numFmtId="0" fontId="6" fillId="3" borderId="8" xfId="0" applyFont="1" applyFill="1" applyBorder="1" applyAlignment="1">
      <alignment wrapText="1"/>
    </xf>
    <xf numFmtId="0" fontId="6" fillId="3" borderId="9" xfId="0" applyNumberFormat="1" applyFont="1" applyFill="1" applyBorder="1" applyAlignment="1">
      <alignment horizontal="right"/>
    </xf>
    <xf numFmtId="0" fontId="31" fillId="2" borderId="2" xfId="0" applyFont="1" applyFill="1" applyBorder="1" applyAlignment="1">
      <alignment wrapText="1"/>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2" borderId="1" xfId="0" applyFont="1" applyFill="1" applyBorder="1" applyAlignment="1">
      <alignment horizontal="right" wrapText="1"/>
    </xf>
    <xf numFmtId="0" fontId="5" fillId="3" borderId="1" xfId="0" applyFont="1" applyFill="1" applyBorder="1"/>
    <xf numFmtId="0" fontId="6" fillId="2" borderId="2" xfId="0" applyFont="1" applyFill="1" applyBorder="1" applyAlignment="1">
      <alignment wrapText="1"/>
    </xf>
    <xf numFmtId="0" fontId="5" fillId="0" borderId="2" xfId="0" applyFont="1" applyBorder="1" applyAlignment="1">
      <alignment wrapText="1"/>
    </xf>
    <xf numFmtId="0" fontId="5" fillId="3" borderId="9" xfId="0" applyFont="1" applyFill="1" applyBorder="1"/>
    <xf numFmtId="0" fontId="6" fillId="3" borderId="1" xfId="0" applyFont="1" applyFill="1" applyBorder="1" applyAlignment="1">
      <alignment horizontal="left" wrapText="1"/>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xf>
    <xf numFmtId="0" fontId="33" fillId="8" borderId="12" xfId="0" applyFont="1" applyFill="1" applyBorder="1" applyAlignment="1">
      <alignment vertical="center" wrapText="1"/>
    </xf>
    <xf numFmtId="0" fontId="0" fillId="0" borderId="11" xfId="0" applyBorder="1"/>
    <xf numFmtId="0" fontId="0" fillId="7" borderId="46" xfId="0" applyFill="1" applyBorder="1"/>
    <xf numFmtId="0" fontId="33" fillId="8" borderId="12" xfId="0" applyFont="1" applyFill="1" applyBorder="1" applyAlignment="1">
      <alignment wrapText="1"/>
    </xf>
    <xf numFmtId="0" fontId="0" fillId="7" borderId="3" xfId="0" applyFill="1" applyBorder="1"/>
    <xf numFmtId="0" fontId="32" fillId="8" borderId="2" xfId="0" applyFont="1" applyFill="1" applyBorder="1" applyAlignment="1">
      <alignment vertical="center" wrapText="1"/>
    </xf>
    <xf numFmtId="0" fontId="32" fillId="8" borderId="48" xfId="0" applyFont="1" applyFill="1" applyBorder="1" applyAlignment="1">
      <alignment wrapText="1"/>
    </xf>
    <xf numFmtId="0" fontId="0" fillId="0" borderId="21" xfId="0" applyBorder="1"/>
    <xf numFmtId="0" fontId="0" fillId="7" borderId="50" xfId="0" applyFill="1" applyBorder="1"/>
    <xf numFmtId="0" fontId="5" fillId="0" borderId="2" xfId="0" applyFont="1" applyFill="1" applyBorder="1" applyAlignment="1">
      <alignment horizontal="left" wrapText="1"/>
    </xf>
    <xf numFmtId="0" fontId="31" fillId="2" borderId="15" xfId="0" applyFont="1" applyFill="1" applyBorder="1" applyAlignment="1">
      <alignment wrapText="1"/>
    </xf>
    <xf numFmtId="0" fontId="5" fillId="0" borderId="2" xfId="0" applyFont="1" applyFill="1" applyBorder="1" applyAlignment="1">
      <alignment horizontal="left" vertical="center" wrapText="1"/>
    </xf>
    <xf numFmtId="49" fontId="19" fillId="3" borderId="9" xfId="0" applyNumberFormat="1" applyFont="1" applyFill="1" applyBorder="1" applyAlignment="1">
      <alignment horizontal="right"/>
    </xf>
    <xf numFmtId="0" fontId="7" fillId="2" borderId="14" xfId="0" applyFont="1" applyFill="1" applyBorder="1" applyAlignment="1">
      <alignment horizontal="center"/>
    </xf>
    <xf numFmtId="0" fontId="6" fillId="0" borderId="1" xfId="0" applyFont="1" applyBorder="1" applyAlignment="1">
      <alignment horizontal="center" wrapText="1"/>
    </xf>
    <xf numFmtId="0" fontId="19" fillId="0" borderId="0" xfId="0" applyFont="1" applyFill="1" applyAlignment="1">
      <alignment horizontal="left" vertical="top" wrapText="1"/>
    </xf>
    <xf numFmtId="0" fontId="6" fillId="0" borderId="1" xfId="0" applyFont="1" applyFill="1" applyBorder="1" applyAlignment="1">
      <alignment horizontal="center" wrapText="1"/>
    </xf>
    <xf numFmtId="0" fontId="7" fillId="2" borderId="1" xfId="0" applyFont="1" applyFill="1" applyBorder="1" applyAlignment="1">
      <alignment horizontal="center"/>
    </xf>
    <xf numFmtId="0" fontId="7" fillId="2" borderId="3" xfId="0" applyFont="1" applyFill="1" applyBorder="1" applyAlignment="1">
      <alignment horizontal="center"/>
    </xf>
    <xf numFmtId="0" fontId="5" fillId="2" borderId="4" xfId="0" applyFont="1" applyFill="1" applyBorder="1" applyAlignment="1">
      <alignment horizontal="center" wrapText="1"/>
    </xf>
    <xf numFmtId="0" fontId="11" fillId="2" borderId="15" xfId="0" applyFont="1" applyFill="1" applyBorder="1" applyAlignment="1">
      <alignment horizontal="left"/>
    </xf>
    <xf numFmtId="0" fontId="11" fillId="2" borderId="15" xfId="0" applyFont="1" applyFill="1" applyBorder="1" applyAlignment="1">
      <alignment/>
    </xf>
    <xf numFmtId="0" fontId="26" fillId="2" borderId="3" xfId="0" applyFont="1" applyFill="1" applyBorder="1" applyAlignment="1">
      <alignment horizontal="center"/>
    </xf>
    <xf numFmtId="0" fontId="7" fillId="3" borderId="10" xfId="0" applyFont="1" applyFill="1" applyBorder="1" applyAlignment="1">
      <alignment horizontal="center"/>
    </xf>
    <xf numFmtId="0" fontId="7" fillId="0" borderId="1" xfId="0" applyFont="1" applyFill="1" applyBorder="1" applyAlignment="1">
      <alignment horizontal="center"/>
    </xf>
    <xf numFmtId="0" fontId="5" fillId="3" borderId="1" xfId="0" applyFont="1" applyFill="1" applyBorder="1" applyAlignment="1">
      <alignment horizontal="center"/>
    </xf>
    <xf numFmtId="0" fontId="5" fillId="3" borderId="14" xfId="0" applyFont="1" applyFill="1" applyBorder="1" applyAlignment="1">
      <alignment horizontal="center"/>
    </xf>
    <xf numFmtId="0" fontId="5" fillId="0" borderId="1" xfId="0" applyFont="1" applyFill="1" applyBorder="1" applyAlignment="1">
      <alignment horizontal="center"/>
    </xf>
    <xf numFmtId="0" fontId="5" fillId="0" borderId="14" xfId="0" applyFont="1" applyFill="1" applyBorder="1" applyAlignment="1">
      <alignment horizontal="center"/>
    </xf>
    <xf numFmtId="0" fontId="5" fillId="0" borderId="9" xfId="0" applyFont="1" applyFill="1" applyBorder="1" applyAlignment="1">
      <alignment horizontal="center"/>
    </xf>
    <xf numFmtId="0" fontId="5" fillId="0" borderId="31" xfId="0" applyFont="1" applyFill="1" applyBorder="1" applyAlignment="1">
      <alignment horizontal="center"/>
    </xf>
    <xf numFmtId="0" fontId="6" fillId="2" borderId="15" xfId="0" applyFont="1" applyFill="1" applyBorder="1" applyAlignment="1">
      <alignment wrapText="1"/>
    </xf>
    <xf numFmtId="0" fontId="6" fillId="2" borderId="15" xfId="0" applyFont="1" applyFill="1" applyBorder="1" applyAlignment="1">
      <alignment horizontal="center" wrapText="1"/>
    </xf>
    <xf numFmtId="0" fontId="6" fillId="2" borderId="55" xfId="0" applyFont="1" applyFill="1" applyBorder="1" applyAlignment="1">
      <alignment horizontal="center" wrapText="1"/>
    </xf>
    <xf numFmtId="0" fontId="5" fillId="2" borderId="2" xfId="0" applyFont="1" applyFill="1" applyBorder="1" applyAlignment="1">
      <alignment wrapText="1"/>
    </xf>
    <xf numFmtId="0" fontId="5" fillId="2" borderId="4" xfId="0" applyFont="1" applyFill="1" applyBorder="1" applyAlignment="1">
      <alignment wrapText="1"/>
    </xf>
    <xf numFmtId="0" fontId="5" fillId="2" borderId="8" xfId="0" applyFont="1" applyFill="1" applyBorder="1" applyAlignment="1">
      <alignment wrapText="1"/>
    </xf>
    <xf numFmtId="0" fontId="5" fillId="2" borderId="56" xfId="0" applyFont="1" applyFill="1" applyBorder="1" applyAlignment="1">
      <alignment wrapText="1"/>
    </xf>
    <xf numFmtId="0" fontId="6" fillId="2" borderId="8" xfId="0" applyFont="1" applyFill="1" applyBorder="1" applyAlignment="1">
      <alignment wrapText="1"/>
    </xf>
    <xf numFmtId="0" fontId="5" fillId="2" borderId="2" xfId="0" applyFont="1" applyFill="1" applyBorder="1" applyAlignment="1">
      <alignment horizontal="center" wrapText="1"/>
    </xf>
    <xf numFmtId="0" fontId="5" fillId="2" borderId="9" xfId="0" applyFont="1" applyFill="1" applyBorder="1" applyAlignment="1">
      <alignment horizontal="center" wrapText="1"/>
    </xf>
    <xf numFmtId="0" fontId="5" fillId="2" borderId="10" xfId="0" applyFont="1" applyFill="1" applyBorder="1" applyAlignment="1">
      <alignment horizontal="center" wrapText="1"/>
    </xf>
    <xf numFmtId="0" fontId="5" fillId="2" borderId="12" xfId="0" applyFont="1" applyFill="1" applyBorder="1" applyAlignment="1">
      <alignment wrapText="1"/>
    </xf>
    <xf numFmtId="0" fontId="5" fillId="2" borderId="28" xfId="0" applyFont="1" applyFill="1" applyBorder="1" applyAlignment="1">
      <alignment wrapText="1"/>
    </xf>
    <xf numFmtId="0" fontId="5" fillId="2" borderId="1" xfId="0" applyFont="1" applyFill="1" applyBorder="1" applyAlignment="1">
      <alignment wrapText="1"/>
    </xf>
    <xf numFmtId="0" fontId="5" fillId="2" borderId="48" xfId="0" applyFont="1" applyFill="1" applyBorder="1" applyAlignment="1">
      <alignment wrapText="1"/>
    </xf>
    <xf numFmtId="0" fontId="5" fillId="2" borderId="25" xfId="0" applyFont="1" applyFill="1" applyBorder="1" applyAlignment="1">
      <alignment wrapText="1"/>
    </xf>
    <xf numFmtId="3" fontId="5" fillId="2" borderId="4" xfId="0" applyNumberFormat="1" applyFont="1" applyFill="1" applyBorder="1" applyAlignment="1">
      <alignment horizontal="center" wrapText="1"/>
    </xf>
    <xf numFmtId="0" fontId="6" fillId="2" borderId="56" xfId="0" applyFont="1" applyFill="1" applyBorder="1" applyAlignment="1">
      <alignment wrapText="1"/>
    </xf>
    <xf numFmtId="0" fontId="6" fillId="3" borderId="3" xfId="0" applyFont="1" applyFill="1" applyBorder="1" applyAlignment="1">
      <alignment horizontal="center" wrapText="1"/>
    </xf>
    <xf numFmtId="0" fontId="27" fillId="0" borderId="3" xfId="0" applyFont="1" applyBorder="1" applyAlignment="1">
      <alignment horizontal="left"/>
    </xf>
    <xf numFmtId="0" fontId="28" fillId="3" borderId="2" xfId="0" applyFont="1" applyFill="1" applyBorder="1" applyAlignment="1">
      <alignment wrapText="1"/>
    </xf>
    <xf numFmtId="0" fontId="28" fillId="3" borderId="3" xfId="0" applyFont="1" applyFill="1" applyBorder="1" applyAlignment="1">
      <alignment horizontal="left" wrapText="1"/>
    </xf>
    <xf numFmtId="0" fontId="27" fillId="0" borderId="2" xfId="0" applyFont="1" applyBorder="1" applyAlignment="1">
      <alignment wrapText="1"/>
    </xf>
    <xf numFmtId="14" fontId="27" fillId="0" borderId="3" xfId="0" applyNumberFormat="1" applyFont="1" applyBorder="1" applyAlignment="1">
      <alignment horizontal="left"/>
    </xf>
    <xf numFmtId="0" fontId="27" fillId="0" borderId="2" xfId="0" applyFont="1" applyBorder="1" applyAlignment="1">
      <alignment/>
    </xf>
    <xf numFmtId="0" fontId="27" fillId="0" borderId="3" xfId="0" applyFont="1" applyBorder="1" applyAlignment="1">
      <alignment horizontal="left" wrapText="1"/>
    </xf>
    <xf numFmtId="0" fontId="5" fillId="0" borderId="3" xfId="0" applyFont="1" applyBorder="1" applyAlignment="1">
      <alignment wrapText="1"/>
    </xf>
    <xf numFmtId="0" fontId="5" fillId="0" borderId="1" xfId="0" applyNumberFormat="1" applyFont="1" applyFill="1" applyBorder="1" applyAlignment="1">
      <alignment horizontal="right"/>
    </xf>
    <xf numFmtId="0" fontId="5" fillId="0" borderId="6" xfId="0" applyNumberFormat="1" applyFont="1" applyFill="1" applyBorder="1" applyAlignment="1">
      <alignment horizontal="right"/>
    </xf>
    <xf numFmtId="0" fontId="19" fillId="0" borderId="1" xfId="0" applyNumberFormat="1" applyFont="1" applyFill="1" applyBorder="1" applyAlignment="1">
      <alignment horizontal="right"/>
    </xf>
    <xf numFmtId="0" fontId="6" fillId="0" borderId="1" xfId="20" applyFont="1" applyBorder="1" applyAlignment="1">
      <alignment horizontal="center" wrapText="1"/>
      <protection/>
    </xf>
    <xf numFmtId="0" fontId="28" fillId="4" borderId="5" xfId="0" applyFont="1" applyFill="1" applyBorder="1" applyAlignment="1">
      <alignment wrapText="1"/>
    </xf>
    <xf numFmtId="0" fontId="6" fillId="3" borderId="10" xfId="0" applyNumberFormat="1" applyFont="1" applyFill="1" applyBorder="1" applyAlignment="1">
      <alignment horizontal="center" wrapText="1"/>
    </xf>
    <xf numFmtId="0" fontId="6" fillId="3" borderId="9" xfId="0" applyNumberFormat="1" applyFont="1" applyFill="1" applyBorder="1" applyAlignment="1">
      <alignment horizontal="center" wrapText="1"/>
    </xf>
    <xf numFmtId="0" fontId="32" fillId="8" borderId="2" xfId="0" applyFont="1" applyFill="1" applyBorder="1" applyAlignment="1">
      <alignment wrapText="1"/>
    </xf>
    <xf numFmtId="2" fontId="0" fillId="0" borderId="1" xfId="0" applyNumberFormat="1" applyBorder="1"/>
    <xf numFmtId="2" fontId="0" fillId="0" borderId="11" xfId="0" applyNumberFormat="1" applyBorder="1"/>
    <xf numFmtId="2" fontId="0" fillId="7" borderId="3" xfId="0" applyNumberFormat="1" applyFill="1" applyBorder="1"/>
    <xf numFmtId="2" fontId="0" fillId="0" borderId="21" xfId="0" applyNumberFormat="1" applyBorder="1"/>
    <xf numFmtId="0" fontId="24" fillId="0" borderId="27" xfId="0" applyFont="1" applyFill="1" applyBorder="1" applyAlignment="1">
      <alignment horizontal="left" vertical="top" wrapText="1"/>
    </xf>
    <xf numFmtId="0" fontId="0" fillId="0" borderId="52" xfId="0" applyFont="1" applyFill="1" applyBorder="1" applyAlignment="1">
      <alignment horizontal="left" vertical="top" wrapText="1"/>
    </xf>
    <xf numFmtId="0" fontId="5" fillId="2" borderId="14" xfId="0" applyFont="1" applyFill="1" applyBorder="1" applyAlignment="1">
      <alignment horizontal="center" wrapText="1"/>
    </xf>
    <xf numFmtId="0" fontId="5" fillId="2" borderId="52" xfId="0" applyFont="1" applyFill="1" applyBorder="1" applyAlignment="1">
      <alignment horizontal="center" wrapText="1"/>
    </xf>
    <xf numFmtId="0" fontId="5" fillId="2" borderId="4" xfId="0" applyFont="1" applyFill="1" applyBorder="1" applyAlignment="1">
      <alignment horizontal="center" wrapText="1"/>
    </xf>
    <xf numFmtId="0" fontId="7" fillId="2" borderId="14" xfId="0" applyFont="1" applyFill="1" applyBorder="1" applyAlignment="1">
      <alignment horizontal="center"/>
    </xf>
    <xf numFmtId="0" fontId="7" fillId="2" borderId="52" xfId="0" applyFont="1" applyFill="1" applyBorder="1" applyAlignment="1">
      <alignment horizontal="center"/>
    </xf>
    <xf numFmtId="0" fontId="7" fillId="2" borderId="4" xfId="0" applyFont="1" applyFill="1" applyBorder="1" applyAlignment="1">
      <alignment horizontal="center"/>
    </xf>
    <xf numFmtId="0" fontId="7" fillId="2" borderId="26" xfId="0" applyFont="1" applyFill="1" applyBorder="1" applyAlignment="1">
      <alignment horizontal="center"/>
    </xf>
    <xf numFmtId="0" fontId="7" fillId="2" borderId="27" xfId="0" applyFont="1" applyFill="1" applyBorder="1" applyAlignment="1">
      <alignment horizontal="center"/>
    </xf>
    <xf numFmtId="0" fontId="7" fillId="2" borderId="28" xfId="0" applyFont="1" applyFill="1" applyBorder="1" applyAlignment="1">
      <alignment horizontal="center"/>
    </xf>
    <xf numFmtId="0" fontId="20" fillId="0" borderId="0" xfId="0" applyFont="1" applyAlignment="1">
      <alignment horizontal="center" vertical="center"/>
    </xf>
    <xf numFmtId="0" fontId="2" fillId="6" borderId="15" xfId="0" applyFont="1" applyFill="1" applyBorder="1" applyAlignment="1">
      <alignment horizontal="center" vertical="center"/>
    </xf>
    <xf numFmtId="0" fontId="9" fillId="6" borderId="44" xfId="0" applyFont="1" applyFill="1" applyBorder="1" applyAlignment="1">
      <alignment horizontal="center" vertical="center"/>
    </xf>
    <xf numFmtId="0" fontId="9" fillId="6" borderId="47" xfId="0" applyFont="1" applyFill="1" applyBorder="1" applyAlignment="1">
      <alignment horizontal="center" vertical="center"/>
    </xf>
    <xf numFmtId="0" fontId="9" fillId="6" borderId="32" xfId="0" applyFont="1" applyFill="1" applyBorder="1" applyAlignment="1">
      <alignment horizontal="center" vertical="center"/>
    </xf>
    <xf numFmtId="0" fontId="6" fillId="0" borderId="14" xfId="0" applyFont="1" applyBorder="1" applyAlignment="1">
      <alignment horizontal="center" wrapText="1"/>
    </xf>
    <xf numFmtId="0" fontId="0" fillId="0" borderId="37" xfId="0" applyBorder="1"/>
    <xf numFmtId="0" fontId="6" fillId="0" borderId="14" xfId="0" applyFont="1" applyFill="1" applyBorder="1" applyAlignment="1">
      <alignment horizontal="center" wrapText="1"/>
    </xf>
    <xf numFmtId="0" fontId="6" fillId="0" borderId="37" xfId="0" applyFont="1" applyFill="1" applyBorder="1" applyAlignment="1">
      <alignment horizontal="center" wrapText="1"/>
    </xf>
    <xf numFmtId="0" fontId="6" fillId="0" borderId="1" xfId="0" applyFont="1" applyBorder="1" applyAlignment="1">
      <alignment horizontal="center" wrapText="1"/>
    </xf>
    <xf numFmtId="0" fontId="21" fillId="6" borderId="15" xfId="0" applyFont="1" applyFill="1" applyBorder="1" applyAlignment="1">
      <alignment horizontal="center" vertical="center"/>
    </xf>
    <xf numFmtId="0" fontId="2" fillId="6" borderId="44" xfId="0" applyFont="1" applyFill="1" applyBorder="1" applyAlignment="1">
      <alignment horizontal="center" vertical="center"/>
    </xf>
    <xf numFmtId="0" fontId="2" fillId="6" borderId="32" xfId="0" applyFont="1" applyFill="1" applyBorder="1" applyAlignment="1">
      <alignment horizontal="center" vertical="center"/>
    </xf>
    <xf numFmtId="0" fontId="10" fillId="6" borderId="14"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 fillId="6" borderId="1"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52" xfId="0" applyFont="1" applyFill="1" applyBorder="1" applyAlignment="1">
      <alignment horizontal="center" vertical="center"/>
    </xf>
    <xf numFmtId="0" fontId="2" fillId="6" borderId="37" xfId="0" applyFont="1" applyFill="1" applyBorder="1" applyAlignment="1">
      <alignment horizontal="center" vertical="center"/>
    </xf>
    <xf numFmtId="0" fontId="5" fillId="2" borderId="1" xfId="0" applyFont="1" applyFill="1" applyBorder="1" applyAlignment="1">
      <alignment horizontal="center" wrapText="1"/>
    </xf>
    <xf numFmtId="0" fontId="6" fillId="0" borderId="6" xfId="0" applyFont="1" applyBorder="1" applyAlignment="1">
      <alignment horizontal="center" wrapText="1"/>
    </xf>
    <xf numFmtId="0" fontId="6" fillId="0" borderId="11" xfId="0" applyFont="1" applyBorder="1" applyAlignment="1">
      <alignment horizontal="center" wrapText="1"/>
    </xf>
    <xf numFmtId="0" fontId="6" fillId="3" borderId="7" xfId="0" applyFont="1" applyFill="1" applyBorder="1" applyAlignment="1">
      <alignment horizontal="center" wrapText="1"/>
    </xf>
    <xf numFmtId="0" fontId="6" fillId="3" borderId="46" xfId="0" applyFont="1" applyFill="1" applyBorder="1" applyAlignment="1">
      <alignment horizontal="center" wrapText="1"/>
    </xf>
    <xf numFmtId="0" fontId="6" fillId="3" borderId="6" xfId="0" applyFont="1" applyFill="1" applyBorder="1" applyAlignment="1">
      <alignment horizontal="center" wrapText="1"/>
    </xf>
    <xf numFmtId="0" fontId="6" fillId="3" borderId="11" xfId="0" applyFont="1" applyFill="1" applyBorder="1" applyAlignment="1">
      <alignment horizontal="center" wrapText="1"/>
    </xf>
    <xf numFmtId="0" fontId="6" fillId="4" borderId="7" xfId="0" applyFont="1" applyFill="1" applyBorder="1" applyAlignment="1">
      <alignment horizontal="center" wrapText="1"/>
    </xf>
    <xf numFmtId="0" fontId="6" fillId="4" borderId="46" xfId="0" applyFont="1" applyFill="1" applyBorder="1" applyAlignment="1">
      <alignment horizontal="center" wrapText="1"/>
    </xf>
    <xf numFmtId="0" fontId="21" fillId="6" borderId="57" xfId="0" applyFont="1" applyFill="1" applyBorder="1" applyAlignment="1">
      <alignment horizontal="center" vertical="center" wrapText="1"/>
    </xf>
    <xf numFmtId="0" fontId="9" fillId="6" borderId="58" xfId="0" applyFont="1" applyFill="1" applyBorder="1" applyAlignment="1">
      <alignment horizontal="center" vertical="center" wrapText="1"/>
    </xf>
    <xf numFmtId="0" fontId="9" fillId="6" borderId="55" xfId="0" applyFont="1" applyFill="1" applyBorder="1" applyAlignment="1">
      <alignment horizontal="center" vertical="center" wrapText="1"/>
    </xf>
    <xf numFmtId="0" fontId="7" fillId="2" borderId="1" xfId="0" applyFont="1" applyFill="1" applyBorder="1" applyAlignment="1">
      <alignment horizontal="center"/>
    </xf>
    <xf numFmtId="0" fontId="9" fillId="6" borderId="59" xfId="0" applyFont="1" applyFill="1" applyBorder="1" applyAlignment="1">
      <alignment horizontal="center" vertical="center"/>
    </xf>
    <xf numFmtId="0" fontId="9" fillId="6" borderId="60" xfId="0" applyFont="1" applyFill="1" applyBorder="1" applyAlignment="1">
      <alignment horizontal="center" vertical="center"/>
    </xf>
    <xf numFmtId="0" fontId="9" fillId="6" borderId="61" xfId="0" applyFont="1" applyFill="1" applyBorder="1" applyAlignment="1">
      <alignment horizontal="center" vertical="center"/>
    </xf>
    <xf numFmtId="0" fontId="19" fillId="0" borderId="0" xfId="0" applyFont="1" applyAlignment="1">
      <alignment horizontal="left" wrapText="1"/>
    </xf>
    <xf numFmtId="0" fontId="6" fillId="0" borderId="44" xfId="0" applyFont="1" applyBorder="1" applyAlignment="1">
      <alignment horizontal="center" wrapText="1"/>
    </xf>
    <xf numFmtId="0" fontId="6" fillId="3" borderId="62" xfId="0" applyFont="1" applyFill="1" applyBorder="1" applyAlignment="1">
      <alignment horizontal="center" wrapText="1"/>
    </xf>
    <xf numFmtId="0" fontId="6" fillId="3" borderId="36" xfId="0" applyFont="1" applyFill="1" applyBorder="1" applyAlignment="1">
      <alignment horizontal="center" wrapText="1"/>
    </xf>
    <xf numFmtId="0" fontId="5" fillId="0" borderId="0" xfId="0" applyFont="1" applyAlignment="1">
      <alignment horizontal="left"/>
    </xf>
    <xf numFmtId="0" fontId="2" fillId="6" borderId="63" xfId="0" applyFont="1" applyFill="1" applyBorder="1" applyAlignment="1">
      <alignment horizontal="center" vertical="center" wrapText="1"/>
    </xf>
    <xf numFmtId="0" fontId="2" fillId="6" borderId="64" xfId="0" applyFont="1" applyFill="1" applyBorder="1" applyAlignment="1">
      <alignment horizontal="center" vertical="center" wrapText="1"/>
    </xf>
    <xf numFmtId="0" fontId="2" fillId="6" borderId="65" xfId="0" applyFont="1" applyFill="1" applyBorder="1" applyAlignment="1">
      <alignment horizontal="center" vertical="center" wrapText="1"/>
    </xf>
    <xf numFmtId="0" fontId="5" fillId="0" borderId="0" xfId="0" applyFont="1" applyAlignment="1">
      <alignment horizontal="left" vertical="top" wrapText="1"/>
    </xf>
    <xf numFmtId="0" fontId="11" fillId="0" borderId="0" xfId="0" applyFont="1" applyAlignment="1">
      <alignment horizontal="left" wrapText="1"/>
    </xf>
    <xf numFmtId="0" fontId="5" fillId="0" borderId="0" xfId="0" applyFont="1" applyAlignment="1">
      <alignment horizontal="left" wrapText="1"/>
    </xf>
    <xf numFmtId="0" fontId="7" fillId="2" borderId="47" xfId="0" applyFont="1" applyFill="1" applyBorder="1" applyAlignment="1">
      <alignment horizontal="center"/>
    </xf>
    <xf numFmtId="0" fontId="7" fillId="2" borderId="58" xfId="0" applyFont="1" applyFill="1" applyBorder="1" applyAlignment="1">
      <alignment horizontal="center"/>
    </xf>
    <xf numFmtId="0" fontId="7" fillId="2" borderId="55" xfId="0" applyFont="1" applyFill="1" applyBorder="1" applyAlignment="1">
      <alignment horizontal="center"/>
    </xf>
    <xf numFmtId="0" fontId="6" fillId="0" borderId="1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 xfId="0" applyFont="1" applyBorder="1" applyAlignment="1">
      <alignment horizontal="center" vertical="center" wrapText="1"/>
    </xf>
    <xf numFmtId="0" fontId="18" fillId="2" borderId="14" xfId="0" applyFont="1" applyFill="1" applyBorder="1" applyAlignment="1">
      <alignment horizontal="center"/>
    </xf>
    <xf numFmtId="0" fontId="18" fillId="2" borderId="52" xfId="0" applyFont="1" applyFill="1" applyBorder="1" applyAlignment="1">
      <alignment horizontal="center"/>
    </xf>
    <xf numFmtId="0" fontId="18" fillId="2" borderId="4" xfId="0" applyFont="1" applyFill="1" applyBorder="1" applyAlignment="1">
      <alignment horizontal="center"/>
    </xf>
    <xf numFmtId="0" fontId="6" fillId="0" borderId="14"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 xfId="0" applyFont="1" applyBorder="1" applyAlignment="1">
      <alignment horizontal="center" vertical="center" wrapText="1"/>
    </xf>
    <xf numFmtId="0" fontId="21" fillId="6" borderId="66" xfId="0" applyFont="1" applyFill="1" applyBorder="1" applyAlignment="1">
      <alignment horizontal="center" vertical="center"/>
    </xf>
    <xf numFmtId="0" fontId="9" fillId="6" borderId="67" xfId="0" applyFont="1" applyFill="1" applyBorder="1" applyAlignment="1">
      <alignment horizontal="center" vertical="center"/>
    </xf>
    <xf numFmtId="0" fontId="9" fillId="6" borderId="68" xfId="0" applyFont="1" applyFill="1" applyBorder="1" applyAlignment="1">
      <alignment horizontal="center" vertical="center"/>
    </xf>
    <xf numFmtId="0" fontId="9" fillId="6" borderId="62" xfId="0" applyFont="1" applyFill="1" applyBorder="1" applyAlignment="1">
      <alignment horizontal="center" vertical="center"/>
    </xf>
    <xf numFmtId="0" fontId="6" fillId="0" borderId="47" xfId="0" applyFont="1" applyBorder="1" applyAlignment="1">
      <alignment horizontal="center" wrapText="1"/>
    </xf>
    <xf numFmtId="0" fontId="6" fillId="0" borderId="58" xfId="0" applyFont="1" applyBorder="1" applyAlignment="1">
      <alignment horizontal="center" wrapText="1"/>
    </xf>
    <xf numFmtId="0" fontId="6" fillId="0" borderId="69" xfId="0" applyFont="1" applyBorder="1" applyAlignment="1">
      <alignment horizontal="center" wrapText="1"/>
    </xf>
    <xf numFmtId="0" fontId="6" fillId="3" borderId="50" xfId="0" applyFont="1" applyFill="1" applyBorder="1" applyAlignment="1">
      <alignment horizontal="center" wrapText="1"/>
    </xf>
    <xf numFmtId="0" fontId="6" fillId="0" borderId="67" xfId="0" applyFont="1" applyBorder="1" applyAlignment="1">
      <alignment horizontal="center" wrapText="1"/>
    </xf>
    <xf numFmtId="0" fontId="6" fillId="0" borderId="21" xfId="0" applyFont="1" applyBorder="1" applyAlignment="1">
      <alignment horizontal="center" wrapText="1"/>
    </xf>
    <xf numFmtId="0" fontId="6" fillId="0" borderId="67" xfId="0" applyFont="1" applyFill="1" applyBorder="1" applyAlignment="1">
      <alignment horizontal="center" wrapText="1"/>
    </xf>
    <xf numFmtId="0" fontId="6" fillId="0" borderId="21" xfId="0" applyFont="1" applyFill="1" applyBorder="1" applyAlignment="1">
      <alignment horizontal="center" wrapText="1"/>
    </xf>
    <xf numFmtId="0" fontId="5" fillId="0" borderId="0" xfId="0" applyFont="1" applyAlignment="1">
      <alignment horizontal="left" vertical="top"/>
    </xf>
    <xf numFmtId="0" fontId="6" fillId="0" borderId="52" xfId="0" applyFont="1" applyBorder="1" applyAlignment="1">
      <alignment horizontal="center" wrapText="1"/>
    </xf>
    <xf numFmtId="0" fontId="6" fillId="0" borderId="37" xfId="0" applyFont="1" applyBorder="1" applyAlignment="1">
      <alignment horizontal="center" wrapText="1"/>
    </xf>
    <xf numFmtId="0" fontId="6" fillId="0" borderId="5" xfId="0" applyFont="1" applyBorder="1" applyAlignment="1">
      <alignment horizontal="center" wrapText="1"/>
    </xf>
    <xf numFmtId="0" fontId="6" fillId="0" borderId="48" xfId="0" applyFont="1" applyBorder="1" applyAlignment="1">
      <alignment horizontal="center" wrapText="1"/>
    </xf>
    <xf numFmtId="0" fontId="6" fillId="2" borderId="14" xfId="0" applyFont="1" applyFill="1" applyBorder="1" applyAlignment="1">
      <alignment horizontal="center" wrapText="1"/>
    </xf>
    <xf numFmtId="0" fontId="6" fillId="2" borderId="52" xfId="0" applyFont="1" applyFill="1" applyBorder="1" applyAlignment="1">
      <alignment horizontal="center" wrapText="1"/>
    </xf>
    <xf numFmtId="0" fontId="6" fillId="2" borderId="4" xfId="0" applyFont="1" applyFill="1" applyBorder="1" applyAlignment="1">
      <alignment horizontal="center" wrapText="1"/>
    </xf>
    <xf numFmtId="0" fontId="6" fillId="0" borderId="1" xfId="0" applyFont="1" applyFill="1" applyBorder="1" applyAlignment="1">
      <alignment horizontal="center" wrapText="1"/>
    </xf>
    <xf numFmtId="0" fontId="6" fillId="0" borderId="7" xfId="0" applyFont="1" applyFill="1" applyBorder="1" applyAlignment="1">
      <alignment horizontal="center" wrapText="1"/>
    </xf>
    <xf numFmtId="0" fontId="6" fillId="0" borderId="46" xfId="0" applyFont="1" applyFill="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21" fillId="6" borderId="15" xfId="0" applyFont="1" applyFill="1" applyBorder="1" applyAlignment="1">
      <alignment horizontal="center" vertical="center" wrapText="1"/>
    </xf>
    <xf numFmtId="0" fontId="9" fillId="6" borderId="44" xfId="0" applyFont="1" applyFill="1" applyBorder="1" applyAlignment="1">
      <alignment horizontal="center" vertical="center" wrapText="1"/>
    </xf>
    <xf numFmtId="0" fontId="18" fillId="2" borderId="37" xfId="0" applyFont="1" applyFill="1" applyBorder="1" applyAlignment="1">
      <alignment horizontal="center"/>
    </xf>
    <xf numFmtId="0" fontId="7" fillId="3" borderId="9" xfId="0" applyFont="1" applyFill="1" applyBorder="1" applyAlignment="1">
      <alignment horizontal="center"/>
    </xf>
    <xf numFmtId="0" fontId="21" fillId="6" borderId="58" xfId="0" applyFont="1" applyFill="1" applyBorder="1" applyAlignment="1">
      <alignment horizontal="center" vertical="center" wrapText="1"/>
    </xf>
    <xf numFmtId="0" fontId="21" fillId="6" borderId="55" xfId="0" applyFont="1" applyFill="1" applyBorder="1" applyAlignment="1">
      <alignment horizontal="center" vertical="center" wrapText="1"/>
    </xf>
    <xf numFmtId="0" fontId="9" fillId="6" borderId="47"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Border="1" applyAlignment="1">
      <alignment horizontal="center" wrapText="1"/>
    </xf>
    <xf numFmtId="0" fontId="6" fillId="0" borderId="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6" xfId="0" applyFont="1" applyBorder="1" applyAlignment="1">
      <alignment horizontal="center" vertical="center" wrapText="1"/>
    </xf>
    <xf numFmtId="0" fontId="19" fillId="0" borderId="0" xfId="0" applyFont="1" applyFill="1" applyAlignment="1">
      <alignment horizontal="left" vertical="top" wrapText="1"/>
    </xf>
    <xf numFmtId="0" fontId="19" fillId="0" borderId="0" xfId="0" applyFont="1" applyFill="1" applyAlignment="1">
      <alignment horizontal="left" vertical="center" wrapText="1"/>
    </xf>
    <xf numFmtId="0" fontId="2" fillId="6" borderId="15" xfId="0" applyFont="1" applyFill="1" applyBorder="1" applyAlignment="1">
      <alignment horizontal="center" vertical="center" wrapText="1"/>
    </xf>
    <xf numFmtId="0" fontId="11" fillId="0" borderId="1" xfId="0" applyFont="1" applyBorder="1" applyAlignment="1">
      <alignment horizontal="center" wrapText="1"/>
    </xf>
    <xf numFmtId="0" fontId="6" fillId="3" borderId="3" xfId="0" applyFont="1" applyFill="1" applyBorder="1" applyAlignment="1">
      <alignment horizontal="center" wrapText="1"/>
    </xf>
    <xf numFmtId="0" fontId="19" fillId="0" borderId="0" xfId="0" applyFont="1" applyFill="1" applyAlignment="1">
      <alignment horizontal="left" wrapText="1"/>
    </xf>
    <xf numFmtId="0" fontId="21" fillId="6" borderId="63" xfId="0" applyFont="1" applyFill="1" applyBorder="1" applyAlignment="1">
      <alignment horizontal="center" vertical="center" wrapText="1"/>
    </xf>
    <xf numFmtId="0" fontId="21" fillId="6" borderId="64" xfId="0" applyFont="1" applyFill="1" applyBorder="1" applyAlignment="1">
      <alignment horizontal="center" vertical="center" wrapText="1"/>
    </xf>
    <xf numFmtId="0" fontId="21" fillId="6" borderId="65" xfId="0" applyFont="1" applyFill="1" applyBorder="1" applyAlignment="1">
      <alignment horizontal="center" vertical="center" wrapText="1"/>
    </xf>
    <xf numFmtId="0" fontId="11" fillId="0" borderId="53" xfId="0" applyFont="1" applyFill="1" applyBorder="1" applyAlignment="1">
      <alignment horizontal="center" wrapText="1"/>
    </xf>
    <xf numFmtId="0" fontId="11" fillId="0" borderId="37" xfId="0" applyFont="1" applyFill="1" applyBorder="1" applyAlignment="1">
      <alignment horizontal="center" wrapText="1"/>
    </xf>
    <xf numFmtId="0" fontId="11" fillId="0" borderId="7" xfId="0" applyFont="1" applyFill="1" applyBorder="1" applyAlignment="1">
      <alignment horizontal="center" wrapText="1"/>
    </xf>
    <xf numFmtId="0" fontId="11" fillId="0" borderId="46" xfId="0" applyFont="1" applyFill="1" applyBorder="1" applyAlignment="1">
      <alignment horizontal="center" wrapText="1"/>
    </xf>
    <xf numFmtId="0" fontId="11" fillId="0" borderId="5" xfId="0" applyFont="1" applyFill="1" applyBorder="1" applyAlignment="1">
      <alignment horizontal="center" wrapText="1"/>
    </xf>
    <xf numFmtId="0" fontId="11" fillId="0" borderId="12" xfId="0" applyFont="1" applyFill="1" applyBorder="1" applyAlignment="1">
      <alignment horizontal="center" wrapText="1"/>
    </xf>
    <xf numFmtId="0" fontId="26" fillId="0" borderId="70" xfId="0" applyFont="1" applyFill="1" applyBorder="1" applyAlignment="1">
      <alignment horizontal="center" wrapText="1"/>
    </xf>
    <xf numFmtId="0" fontId="26" fillId="0" borderId="71" xfId="0" applyFont="1" applyFill="1" applyBorder="1" applyAlignment="1">
      <alignment horizontal="center" wrapText="1"/>
    </xf>
    <xf numFmtId="0" fontId="5" fillId="0" borderId="0" xfId="0" applyFont="1" applyFill="1" applyAlignment="1">
      <alignment horizontal="left" vertical="top" wrapText="1"/>
    </xf>
    <xf numFmtId="0" fontId="5" fillId="0" borderId="0" xfId="0" applyFont="1" applyFill="1" applyAlignment="1">
      <alignment horizontal="left" wrapText="1"/>
    </xf>
    <xf numFmtId="0" fontId="7" fillId="2" borderId="3" xfId="0" applyFont="1" applyFill="1" applyBorder="1" applyAlignment="1">
      <alignment horizontal="center"/>
    </xf>
    <xf numFmtId="0" fontId="3" fillId="6" borderId="15" xfId="0" applyFont="1" applyFill="1" applyBorder="1" applyAlignment="1">
      <alignment horizontal="center" vertical="center"/>
    </xf>
    <xf numFmtId="0" fontId="6" fillId="0" borderId="1" xfId="20" applyFont="1" applyBorder="1" applyAlignment="1">
      <alignment horizontal="center" wrapText="1"/>
      <protection/>
    </xf>
    <xf numFmtId="0" fontId="6" fillId="0" borderId="3" xfId="20" applyFont="1" applyBorder="1" applyAlignment="1">
      <alignment horizontal="center" wrapText="1"/>
      <protection/>
    </xf>
    <xf numFmtId="0" fontId="2" fillId="6" borderId="44"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164" fontId="6" fillId="3" borderId="1" xfId="24" applyNumberFormat="1" applyFont="1" applyFill="1" applyBorder="1" applyAlignment="1">
      <alignment horizontal="center"/>
    </xf>
    <xf numFmtId="0" fontId="28" fillId="0" borderId="0" xfId="0" applyFont="1" applyFill="1" applyAlignment="1">
      <alignment horizontal="left" vertical="center" wrapText="1"/>
    </xf>
    <xf numFmtId="0" fontId="27" fillId="0" borderId="0" xfId="0" applyFont="1" applyFill="1" applyAlignment="1">
      <alignment horizontal="left" vertical="center" wrapText="1"/>
    </xf>
    <xf numFmtId="0" fontId="19" fillId="0" borderId="0" xfId="0" applyFont="1" applyFill="1" applyAlignment="1">
      <alignment horizontal="left" vertical="top"/>
    </xf>
    <xf numFmtId="0" fontId="2" fillId="6" borderId="58"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6" fillId="0" borderId="14" xfId="20" applyFont="1" applyBorder="1" applyAlignment="1">
      <alignment horizontal="center" wrapText="1"/>
      <protection/>
    </xf>
    <xf numFmtId="0" fontId="6" fillId="0" borderId="52" xfId="20" applyFont="1" applyBorder="1" applyAlignment="1">
      <alignment horizontal="center" wrapText="1"/>
      <protection/>
    </xf>
    <xf numFmtId="0" fontId="6" fillId="0" borderId="4" xfId="20" applyFont="1" applyBorder="1" applyAlignment="1">
      <alignment horizontal="center" wrapText="1"/>
      <protection/>
    </xf>
    <xf numFmtId="0" fontId="28" fillId="0" borderId="0" xfId="0" applyFont="1" applyAlignment="1">
      <alignment horizontal="left" vertical="center" wrapText="1"/>
    </xf>
    <xf numFmtId="0" fontId="27" fillId="0" borderId="0" xfId="0" applyFont="1" applyAlignment="1">
      <alignment horizontal="left" vertical="center" wrapText="1"/>
    </xf>
    <xf numFmtId="0" fontId="2" fillId="6" borderId="57" xfId="0" applyFont="1" applyFill="1" applyBorder="1" applyAlignment="1">
      <alignment horizontal="center" vertical="center" wrapText="1"/>
    </xf>
    <xf numFmtId="0" fontId="6" fillId="0" borderId="26" xfId="0" applyFont="1" applyBorder="1" applyAlignment="1">
      <alignment horizontal="center" wrapText="1"/>
    </xf>
    <xf numFmtId="0" fontId="6" fillId="0" borderId="72" xfId="0" applyFont="1" applyBorder="1" applyAlignment="1">
      <alignment horizontal="center" wrapText="1"/>
    </xf>
    <xf numFmtId="0" fontId="6" fillId="0" borderId="4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3" xfId="0" applyFont="1" applyBorder="1" applyAlignment="1">
      <alignment horizontal="center" wrapText="1"/>
    </xf>
    <xf numFmtId="0" fontId="6" fillId="0" borderId="4" xfId="0" applyFont="1" applyBorder="1" applyAlignment="1">
      <alignment horizontal="center" wrapText="1"/>
    </xf>
    <xf numFmtId="0" fontId="5" fillId="2" borderId="67" xfId="0" applyFont="1" applyFill="1" applyBorder="1" applyAlignment="1">
      <alignment wrapText="1"/>
    </xf>
    <xf numFmtId="0" fontId="0" fillId="0" borderId="34" xfId="0" applyFont="1" applyBorder="1" applyAlignment="1">
      <alignment wrapText="1"/>
    </xf>
    <xf numFmtId="0" fontId="0" fillId="0" borderId="21" xfId="0" applyFont="1" applyBorder="1" applyAlignment="1">
      <alignment wrapText="1"/>
    </xf>
    <xf numFmtId="0" fontId="5" fillId="2" borderId="62" xfId="0" applyFont="1" applyFill="1" applyBorder="1" applyAlignment="1">
      <alignment wrapText="1"/>
    </xf>
    <xf numFmtId="0" fontId="0" fillId="0" borderId="36" xfId="0" applyFont="1" applyBorder="1" applyAlignment="1">
      <alignment wrapText="1"/>
    </xf>
    <xf numFmtId="0" fontId="0" fillId="0" borderId="50" xfId="0" applyFont="1" applyBorder="1" applyAlignment="1">
      <alignment wrapText="1"/>
    </xf>
    <xf numFmtId="0" fontId="0" fillId="0" borderId="34" xfId="0" applyBorder="1" applyAlignment="1">
      <alignment wrapText="1"/>
    </xf>
    <xf numFmtId="0" fontId="0" fillId="0" borderId="21" xfId="0" applyBorder="1" applyAlignment="1">
      <alignment wrapText="1"/>
    </xf>
    <xf numFmtId="0" fontId="0" fillId="0" borderId="36" xfId="0" applyBorder="1" applyAlignment="1">
      <alignment wrapText="1"/>
    </xf>
    <xf numFmtId="0" fontId="0" fillId="0" borderId="50" xfId="0" applyBorder="1" applyAlignment="1">
      <alignment wrapText="1"/>
    </xf>
    <xf numFmtId="0" fontId="0" fillId="0" borderId="35" xfId="0" applyBorder="1" applyAlignment="1">
      <alignment wrapText="1"/>
    </xf>
    <xf numFmtId="0" fontId="0" fillId="0" borderId="11" xfId="0" applyBorder="1" applyAlignment="1">
      <alignment wrapText="1"/>
    </xf>
    <xf numFmtId="0" fontId="0" fillId="0" borderId="46" xfId="0" applyBorder="1" applyAlignment="1">
      <alignment wrapText="1"/>
    </xf>
  </cellXfs>
  <cellStyles count="13">
    <cellStyle name="Normal" xfId="0"/>
    <cellStyle name="Percent" xfId="15"/>
    <cellStyle name="Currency" xfId="16"/>
    <cellStyle name="Currency [0]" xfId="17"/>
    <cellStyle name="Comma" xfId="18"/>
    <cellStyle name="Comma [0]" xfId="19"/>
    <cellStyle name="Normální 2" xfId="20"/>
    <cellStyle name="normální 2 5" xfId="21"/>
    <cellStyle name="Čárka 2" xfId="22"/>
    <cellStyle name="normální 2 2" xfId="23"/>
    <cellStyle name="Měna" xfId="24"/>
    <cellStyle name="Procenta" xfId="25"/>
    <cellStyle name="Čárka 2 2"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5"/>
  <sheetViews>
    <sheetView zoomScale="130" zoomScaleNormal="130" workbookViewId="0" topLeftCell="A1">
      <selection activeCell="B30" sqref="B30"/>
    </sheetView>
  </sheetViews>
  <sheetFormatPr defaultColWidth="9.140625" defaultRowHeight="15"/>
  <cols>
    <col min="1" max="1" width="35.140625" style="97" customWidth="1"/>
    <col min="2" max="2" width="153.421875" style="96" customWidth="1"/>
    <col min="3" max="16384" width="9.140625" style="69" customWidth="1"/>
  </cols>
  <sheetData>
    <row r="1" spans="1:2" ht="45" customHeight="1">
      <c r="A1" s="451" t="s">
        <v>164</v>
      </c>
      <c r="B1" s="451"/>
    </row>
    <row r="2" spans="1:2" ht="15" customHeight="1">
      <c r="A2" s="195"/>
      <c r="B2" s="195"/>
    </row>
    <row r="3" spans="1:2" ht="20.1" customHeight="1">
      <c r="A3" s="298" t="s">
        <v>148</v>
      </c>
      <c r="B3" s="93"/>
    </row>
    <row r="4" spans="1:2" ht="30" customHeight="1">
      <c r="A4" s="452" t="s">
        <v>165</v>
      </c>
      <c r="B4" s="452"/>
    </row>
    <row r="5" spans="1:2" ht="30" customHeight="1">
      <c r="A5" s="452" t="s">
        <v>149</v>
      </c>
      <c r="B5" s="452"/>
    </row>
    <row r="6" spans="1:2" ht="15" customHeight="1">
      <c r="A6" s="452" t="s">
        <v>150</v>
      </c>
      <c r="B6" s="452"/>
    </row>
    <row r="7" spans="1:2" ht="15" customHeight="1">
      <c r="A7" s="452"/>
      <c r="B7" s="452"/>
    </row>
    <row r="8" spans="1:2" ht="18.75">
      <c r="A8" s="298" t="s">
        <v>99</v>
      </c>
      <c r="B8" s="298" t="s">
        <v>100</v>
      </c>
    </row>
    <row r="9" spans="1:2" ht="45">
      <c r="A9" s="81" t="s">
        <v>465</v>
      </c>
      <c r="B9" s="94" t="s">
        <v>152</v>
      </c>
    </row>
    <row r="10" spans="1:2" ht="45">
      <c r="A10" s="79" t="s">
        <v>466</v>
      </c>
      <c r="B10" s="80" t="s">
        <v>151</v>
      </c>
    </row>
    <row r="11" spans="1:2" ht="75" customHeight="1">
      <c r="A11" s="81" t="s">
        <v>467</v>
      </c>
      <c r="B11" s="94" t="s">
        <v>153</v>
      </c>
    </row>
    <row r="12" spans="1:2" ht="105">
      <c r="A12" s="79" t="s">
        <v>468</v>
      </c>
      <c r="B12" s="95" t="s">
        <v>166</v>
      </c>
    </row>
    <row r="13" spans="1:2" ht="60">
      <c r="A13" s="81" t="s">
        <v>469</v>
      </c>
      <c r="B13" s="94" t="s">
        <v>154</v>
      </c>
    </row>
    <row r="14" spans="1:2" ht="45">
      <c r="A14" s="79" t="s">
        <v>470</v>
      </c>
      <c r="B14" s="95" t="s">
        <v>116</v>
      </c>
    </row>
    <row r="15" spans="1:2" ht="45">
      <c r="A15" s="81" t="s">
        <v>471</v>
      </c>
      <c r="B15" s="94" t="s">
        <v>117</v>
      </c>
    </row>
    <row r="16" spans="1:2" ht="45">
      <c r="A16" s="79" t="s">
        <v>472</v>
      </c>
      <c r="B16" s="95" t="s">
        <v>167</v>
      </c>
    </row>
    <row r="17" spans="1:2" ht="60">
      <c r="A17" s="81" t="s">
        <v>473</v>
      </c>
      <c r="B17" s="94" t="s">
        <v>163</v>
      </c>
    </row>
    <row r="18" spans="1:2" ht="90">
      <c r="A18" s="79" t="s">
        <v>474</v>
      </c>
      <c r="B18" s="95" t="s">
        <v>168</v>
      </c>
    </row>
    <row r="19" spans="1:2" ht="60">
      <c r="A19" s="81" t="s">
        <v>445</v>
      </c>
      <c r="B19" s="94" t="s">
        <v>158</v>
      </c>
    </row>
    <row r="20" spans="1:2" ht="75">
      <c r="A20" s="79" t="s">
        <v>475</v>
      </c>
      <c r="B20" s="95" t="s">
        <v>169</v>
      </c>
    </row>
    <row r="21" spans="1:2" ht="105">
      <c r="A21" s="81" t="s">
        <v>476</v>
      </c>
      <c r="B21" s="94" t="s">
        <v>459</v>
      </c>
    </row>
    <row r="22" spans="1:2" ht="62.25" customHeight="1">
      <c r="A22" s="79" t="s">
        <v>477</v>
      </c>
      <c r="B22" s="95" t="s">
        <v>170</v>
      </c>
    </row>
    <row r="23" spans="1:2" ht="45">
      <c r="A23" s="81" t="s">
        <v>478</v>
      </c>
      <c r="B23" s="94" t="s">
        <v>171</v>
      </c>
    </row>
    <row r="24" spans="1:2" ht="75">
      <c r="A24" s="79" t="s">
        <v>479</v>
      </c>
      <c r="B24" s="95" t="s">
        <v>173</v>
      </c>
    </row>
    <row r="25" spans="1:2" ht="45">
      <c r="A25" s="81" t="s">
        <v>480</v>
      </c>
      <c r="B25" s="94" t="s">
        <v>174</v>
      </c>
    </row>
    <row r="26" spans="1:2" ht="105">
      <c r="A26" s="79" t="s">
        <v>481</v>
      </c>
      <c r="B26" s="95" t="s">
        <v>460</v>
      </c>
    </row>
    <row r="27" spans="1:2" ht="75">
      <c r="A27" s="81" t="s">
        <v>485</v>
      </c>
      <c r="B27" s="94" t="s">
        <v>162</v>
      </c>
    </row>
    <row r="28" spans="1:2" ht="90">
      <c r="A28" s="79" t="s">
        <v>486</v>
      </c>
      <c r="B28" s="95" t="s">
        <v>462</v>
      </c>
    </row>
    <row r="29" spans="1:2" ht="60">
      <c r="A29" s="81" t="s">
        <v>487</v>
      </c>
      <c r="B29" s="94" t="s">
        <v>185</v>
      </c>
    </row>
    <row r="30" spans="1:2" ht="60">
      <c r="A30" s="79" t="s">
        <v>488</v>
      </c>
      <c r="B30" s="95" t="s">
        <v>177</v>
      </c>
    </row>
    <row r="31" spans="1:2" ht="60">
      <c r="A31" s="81" t="s">
        <v>489</v>
      </c>
      <c r="B31" s="94" t="s">
        <v>180</v>
      </c>
    </row>
    <row r="32" spans="1:2" ht="60">
      <c r="A32" s="79" t="s">
        <v>490</v>
      </c>
      <c r="B32" s="95" t="s">
        <v>461</v>
      </c>
    </row>
    <row r="33" spans="1:2" ht="90">
      <c r="A33" s="81" t="s">
        <v>491</v>
      </c>
      <c r="B33" s="94" t="s">
        <v>186</v>
      </c>
    </row>
    <row r="34" spans="1:2" ht="30">
      <c r="A34" s="79" t="s">
        <v>482</v>
      </c>
      <c r="B34" s="95" t="s">
        <v>115</v>
      </c>
    </row>
    <row r="35" spans="1:2" ht="60">
      <c r="A35" s="81" t="s">
        <v>483</v>
      </c>
      <c r="B35" s="94" t="s">
        <v>159</v>
      </c>
    </row>
    <row r="36" spans="1:2" ht="45">
      <c r="A36" s="79" t="s">
        <v>484</v>
      </c>
      <c r="B36" s="95" t="s">
        <v>126</v>
      </c>
    </row>
    <row r="37" spans="1:2" ht="15">
      <c r="A37" s="69"/>
      <c r="B37" s="69"/>
    </row>
    <row r="38" spans="1:2" ht="15">
      <c r="A38" s="69"/>
      <c r="B38" s="69"/>
    </row>
    <row r="39" spans="1:2" ht="15">
      <c r="A39" s="69"/>
      <c r="B39" s="69"/>
    </row>
    <row r="40" spans="1:2" ht="15">
      <c r="A40" s="69"/>
      <c r="B40" s="69"/>
    </row>
    <row r="41" spans="1:2" ht="80.25" customHeight="1">
      <c r="A41" s="69"/>
      <c r="B41" s="69"/>
    </row>
    <row r="42" spans="1:2" ht="15">
      <c r="A42" s="69"/>
      <c r="B42" s="69"/>
    </row>
    <row r="43" spans="1:2" ht="15">
      <c r="A43" s="69"/>
      <c r="B43" s="69"/>
    </row>
    <row r="44" spans="1:2" ht="15">
      <c r="A44" s="69"/>
      <c r="B44" s="69"/>
    </row>
    <row r="45" spans="1:2" ht="15">
      <c r="A45" s="69"/>
      <c r="B45" s="69"/>
    </row>
  </sheetData>
  <mergeCells count="5">
    <mergeCell ref="A1:B1"/>
    <mergeCell ref="A4:B4"/>
    <mergeCell ref="A5:B5"/>
    <mergeCell ref="A6:B6"/>
    <mergeCell ref="A7:B7"/>
  </mergeCells>
  <printOptions/>
  <pageMargins left="0.7" right="0.7" top="0.787401575" bottom="0.787401575" header="0.3" footer="0.3"/>
  <pageSetup fitToHeight="0"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workbookViewId="0" topLeftCell="A1">
      <selection activeCell="F47" sqref="F47"/>
    </sheetView>
  </sheetViews>
  <sheetFormatPr defaultColWidth="9.140625" defaultRowHeight="15"/>
  <cols>
    <col min="1" max="1" width="22.7109375" style="2" customWidth="1"/>
    <col min="2" max="2" width="10.421875" style="3" customWidth="1"/>
    <col min="3" max="3" width="8.28125" style="1" customWidth="1"/>
    <col min="4" max="4" width="6.8515625" style="1" customWidth="1"/>
    <col min="5" max="5" width="8.57421875" style="1" customWidth="1"/>
    <col min="6" max="6" width="7.421875" style="1" customWidth="1"/>
    <col min="7" max="7" width="8.7109375" style="1" customWidth="1"/>
    <col min="8" max="8" width="7.00390625" style="1" customWidth="1"/>
    <col min="9" max="16384" width="9.140625" style="1" customWidth="1"/>
  </cols>
  <sheetData>
    <row r="1" spans="1:11" ht="33.75" customHeight="1">
      <c r="A1" s="491" t="s">
        <v>579</v>
      </c>
      <c r="B1" s="492"/>
      <c r="C1" s="492"/>
      <c r="D1" s="492"/>
      <c r="E1" s="492"/>
      <c r="F1" s="492"/>
      <c r="G1" s="492"/>
      <c r="H1" s="492"/>
      <c r="I1" s="492"/>
      <c r="J1" s="492"/>
      <c r="K1" s="493"/>
    </row>
    <row r="2" spans="1:11" s="5" customFormat="1" ht="38.25" customHeight="1">
      <c r="A2" s="15" t="s">
        <v>493</v>
      </c>
      <c r="B2" s="8"/>
      <c r="C2" s="471" t="s">
        <v>0</v>
      </c>
      <c r="D2" s="471"/>
      <c r="E2" s="471" t="s">
        <v>2</v>
      </c>
      <c r="F2" s="471"/>
      <c r="G2" s="471" t="s">
        <v>1</v>
      </c>
      <c r="H2" s="471"/>
      <c r="I2" s="469" t="s">
        <v>3</v>
      </c>
      <c r="J2" s="470"/>
      <c r="K2" s="44" t="s">
        <v>4</v>
      </c>
    </row>
    <row r="3" spans="1:11" s="5" customFormat="1" ht="13.5" customHeight="1" thickBot="1">
      <c r="A3" s="43"/>
      <c r="B3" s="47"/>
      <c r="C3" s="48" t="s">
        <v>21</v>
      </c>
      <c r="D3" s="48" t="s">
        <v>22</v>
      </c>
      <c r="E3" s="48" t="s">
        <v>21</v>
      </c>
      <c r="F3" s="48" t="s">
        <v>22</v>
      </c>
      <c r="G3" s="48" t="s">
        <v>21</v>
      </c>
      <c r="H3" s="48" t="s">
        <v>22</v>
      </c>
      <c r="I3" s="143" t="s">
        <v>21</v>
      </c>
      <c r="J3" s="143" t="s">
        <v>22</v>
      </c>
      <c r="K3" s="41"/>
    </row>
    <row r="4" spans="1:11" s="6" customFormat="1" ht="15">
      <c r="A4" s="368" t="s">
        <v>496</v>
      </c>
      <c r="B4" s="9"/>
      <c r="C4" s="456"/>
      <c r="D4" s="457"/>
      <c r="E4" s="457"/>
      <c r="F4" s="457"/>
      <c r="G4" s="457"/>
      <c r="H4" s="457"/>
      <c r="I4" s="457"/>
      <c r="J4" s="457"/>
      <c r="K4" s="458"/>
    </row>
    <row r="5" spans="1:11" s="2" customFormat="1" ht="36" customHeight="1">
      <c r="A5" s="374" t="s">
        <v>10</v>
      </c>
      <c r="B5" s="372" t="s">
        <v>9</v>
      </c>
      <c r="C5" s="453"/>
      <c r="D5" s="454"/>
      <c r="E5" s="454"/>
      <c r="F5" s="454"/>
      <c r="G5" s="454"/>
      <c r="H5" s="454"/>
      <c r="I5" s="454"/>
      <c r="J5" s="454"/>
      <c r="K5" s="455"/>
    </row>
    <row r="6" spans="1:11" ht="12.75" customHeight="1">
      <c r="A6" s="375" t="s">
        <v>5</v>
      </c>
      <c r="B6" s="369" t="s">
        <v>8</v>
      </c>
      <c r="C6" s="370"/>
      <c r="D6" s="370"/>
      <c r="E6" s="370"/>
      <c r="F6" s="370"/>
      <c r="G6" s="370"/>
      <c r="H6" s="370"/>
      <c r="I6" s="139"/>
      <c r="J6" s="140"/>
      <c r="K6" s="364">
        <f>SUM(C6:J6)</f>
        <v>0</v>
      </c>
    </row>
    <row r="7" spans="1:11" ht="15" customHeight="1">
      <c r="A7" s="375" t="s">
        <v>11</v>
      </c>
      <c r="B7" s="371" t="s">
        <v>6</v>
      </c>
      <c r="C7" s="370"/>
      <c r="D7" s="370"/>
      <c r="E7" s="370"/>
      <c r="F7" s="370"/>
      <c r="G7" s="370"/>
      <c r="H7" s="370"/>
      <c r="I7" s="139">
        <v>12</v>
      </c>
      <c r="J7" s="140">
        <v>1</v>
      </c>
      <c r="K7" s="364">
        <f aca="true" t="shared" si="0" ref="K7:K15">SUM(C7:J7)</f>
        <v>13</v>
      </c>
    </row>
    <row r="8" spans="1:11" ht="25.5" customHeight="1">
      <c r="A8" s="375" t="s">
        <v>12</v>
      </c>
      <c r="B8" s="371">
        <v>41.43</v>
      </c>
      <c r="C8" s="370"/>
      <c r="D8" s="370"/>
      <c r="E8" s="370"/>
      <c r="F8" s="370"/>
      <c r="G8" s="370"/>
      <c r="H8" s="370"/>
      <c r="I8" s="139"/>
      <c r="J8" s="140"/>
      <c r="K8" s="364">
        <f t="shared" si="0"/>
        <v>0</v>
      </c>
    </row>
    <row r="9" spans="1:11" ht="25.5" customHeight="1">
      <c r="A9" s="375" t="s">
        <v>13</v>
      </c>
      <c r="B9" s="371" t="s">
        <v>7</v>
      </c>
      <c r="C9" s="370"/>
      <c r="D9" s="370"/>
      <c r="E9" s="370"/>
      <c r="F9" s="370"/>
      <c r="G9" s="370"/>
      <c r="H9" s="370"/>
      <c r="I9" s="139"/>
      <c r="J9" s="140"/>
      <c r="K9" s="364">
        <f t="shared" si="0"/>
        <v>0</v>
      </c>
    </row>
    <row r="10" spans="1:11" ht="25.5" customHeight="1">
      <c r="A10" s="375" t="s">
        <v>14</v>
      </c>
      <c r="B10" s="371" t="s">
        <v>20</v>
      </c>
      <c r="C10" s="370"/>
      <c r="D10" s="370"/>
      <c r="E10" s="370"/>
      <c r="F10" s="370"/>
      <c r="G10" s="370"/>
      <c r="H10" s="370"/>
      <c r="I10" s="139"/>
      <c r="J10" s="140"/>
      <c r="K10" s="364">
        <f t="shared" si="0"/>
        <v>0</v>
      </c>
    </row>
    <row r="11" spans="1:11" ht="12.75" customHeight="1">
      <c r="A11" s="375" t="s">
        <v>15</v>
      </c>
      <c r="B11" s="371">
        <v>62.65</v>
      </c>
      <c r="C11" s="370"/>
      <c r="D11" s="370"/>
      <c r="E11" s="370"/>
      <c r="F11" s="370"/>
      <c r="G11" s="370"/>
      <c r="H11" s="370"/>
      <c r="I11" s="139"/>
      <c r="J11" s="140"/>
      <c r="K11" s="364">
        <f t="shared" si="0"/>
        <v>0</v>
      </c>
    </row>
    <row r="12" spans="1:11" ht="25.5">
      <c r="A12" s="375" t="s">
        <v>16</v>
      </c>
      <c r="B12" s="371">
        <v>68</v>
      </c>
      <c r="C12" s="370"/>
      <c r="D12" s="370"/>
      <c r="E12" s="370"/>
      <c r="F12" s="370"/>
      <c r="G12" s="370"/>
      <c r="H12" s="370"/>
      <c r="I12" s="139"/>
      <c r="J12" s="140"/>
      <c r="K12" s="364">
        <f t="shared" si="0"/>
        <v>0</v>
      </c>
    </row>
    <row r="13" spans="1:11" ht="25.5">
      <c r="A13" s="375" t="s">
        <v>17</v>
      </c>
      <c r="B13" s="371">
        <v>74.75</v>
      </c>
      <c r="C13" s="370"/>
      <c r="D13" s="370"/>
      <c r="E13" s="370"/>
      <c r="F13" s="370"/>
      <c r="G13" s="370"/>
      <c r="H13" s="370"/>
      <c r="I13" s="139"/>
      <c r="J13" s="140"/>
      <c r="K13" s="364">
        <f t="shared" si="0"/>
        <v>0</v>
      </c>
    </row>
    <row r="14" spans="1:11" ht="25.5">
      <c r="A14" s="375" t="s">
        <v>18</v>
      </c>
      <c r="B14" s="371">
        <v>77</v>
      </c>
      <c r="C14" s="370"/>
      <c r="D14" s="370"/>
      <c r="E14" s="370"/>
      <c r="F14" s="370"/>
      <c r="G14" s="370"/>
      <c r="H14" s="370"/>
      <c r="I14" s="139"/>
      <c r="J14" s="140"/>
      <c r="K14" s="364">
        <f t="shared" si="0"/>
        <v>0</v>
      </c>
    </row>
    <row r="15" spans="1:11" ht="25.5">
      <c r="A15" s="21" t="s">
        <v>19</v>
      </c>
      <c r="B15" s="22">
        <v>81.82</v>
      </c>
      <c r="C15" s="23"/>
      <c r="D15" s="23"/>
      <c r="E15" s="23"/>
      <c r="F15" s="23"/>
      <c r="G15" s="23"/>
      <c r="H15" s="23"/>
      <c r="I15" s="141"/>
      <c r="J15" s="142"/>
      <c r="K15" s="24">
        <f t="shared" si="0"/>
        <v>0</v>
      </c>
    </row>
    <row r="16" spans="1:11" ht="15">
      <c r="A16" s="215" t="s">
        <v>133</v>
      </c>
      <c r="B16" s="205" t="s">
        <v>499</v>
      </c>
      <c r="C16" s="373">
        <f>SUM(C6:C15)</f>
        <v>0</v>
      </c>
      <c r="D16" s="62">
        <f aca="true" t="shared" si="1" ref="D16:J16">SUM(D6:D15)</f>
        <v>0</v>
      </c>
      <c r="E16" s="62">
        <f t="shared" si="1"/>
        <v>0</v>
      </c>
      <c r="F16" s="62">
        <f t="shared" si="1"/>
        <v>0</v>
      </c>
      <c r="G16" s="62">
        <f t="shared" si="1"/>
        <v>0</v>
      </c>
      <c r="H16" s="62">
        <f t="shared" si="1"/>
        <v>0</v>
      </c>
      <c r="I16" s="62">
        <f t="shared" si="1"/>
        <v>12</v>
      </c>
      <c r="J16" s="62">
        <f t="shared" si="1"/>
        <v>1</v>
      </c>
      <c r="K16" s="219">
        <f>SUM(K6:K15)</f>
        <v>13</v>
      </c>
    </row>
    <row r="17" spans="1:11" s="6" customFormat="1" ht="30">
      <c r="A17" s="368" t="s">
        <v>497</v>
      </c>
      <c r="B17" s="9"/>
      <c r="C17" s="456"/>
      <c r="D17" s="457"/>
      <c r="E17" s="457"/>
      <c r="F17" s="457"/>
      <c r="G17" s="457"/>
      <c r="H17" s="457"/>
      <c r="I17" s="457"/>
      <c r="J17" s="457"/>
      <c r="K17" s="458"/>
    </row>
    <row r="18" spans="1:11" s="2" customFormat="1" ht="25.5" customHeight="1">
      <c r="A18" s="374" t="s">
        <v>10</v>
      </c>
      <c r="B18" s="372" t="s">
        <v>9</v>
      </c>
      <c r="C18" s="453"/>
      <c r="D18" s="454"/>
      <c r="E18" s="454"/>
      <c r="F18" s="454"/>
      <c r="G18" s="454"/>
      <c r="H18" s="454"/>
      <c r="I18" s="454"/>
      <c r="J18" s="454"/>
      <c r="K18" s="455"/>
    </row>
    <row r="19" spans="1:11" ht="15">
      <c r="A19" s="375" t="s">
        <v>5</v>
      </c>
      <c r="B19" s="369" t="s">
        <v>8</v>
      </c>
      <c r="C19" s="370"/>
      <c r="D19" s="370"/>
      <c r="E19" s="370"/>
      <c r="F19" s="370"/>
      <c r="G19" s="370"/>
      <c r="H19" s="370"/>
      <c r="I19" s="139"/>
      <c r="J19" s="140"/>
      <c r="K19" s="364">
        <f>SUM(C19:J19)</f>
        <v>0</v>
      </c>
    </row>
    <row r="20" spans="1:11" ht="15">
      <c r="A20" s="375" t="s">
        <v>11</v>
      </c>
      <c r="B20" s="371" t="s">
        <v>6</v>
      </c>
      <c r="C20" s="370"/>
      <c r="D20" s="370"/>
      <c r="E20" s="370"/>
      <c r="F20" s="370"/>
      <c r="G20" s="370"/>
      <c r="H20" s="370"/>
      <c r="I20" s="139"/>
      <c r="J20" s="140"/>
      <c r="K20" s="364">
        <f aca="true" t="shared" si="2" ref="K20:K28">SUM(C20:J20)</f>
        <v>0</v>
      </c>
    </row>
    <row r="21" spans="1:11" ht="25.5">
      <c r="A21" s="375" t="s">
        <v>12</v>
      </c>
      <c r="B21" s="371">
        <v>41.43</v>
      </c>
      <c r="C21" s="370"/>
      <c r="D21" s="370"/>
      <c r="E21" s="370"/>
      <c r="F21" s="370"/>
      <c r="G21" s="370"/>
      <c r="H21" s="370"/>
      <c r="I21" s="139"/>
      <c r="J21" s="140"/>
      <c r="K21" s="364">
        <f t="shared" si="2"/>
        <v>0</v>
      </c>
    </row>
    <row r="22" spans="1:11" ht="25.5">
      <c r="A22" s="375" t="s">
        <v>13</v>
      </c>
      <c r="B22" s="371" t="s">
        <v>7</v>
      </c>
      <c r="C22" s="370"/>
      <c r="D22" s="370"/>
      <c r="E22" s="370"/>
      <c r="F22" s="370"/>
      <c r="G22" s="370"/>
      <c r="H22" s="370"/>
      <c r="I22" s="139"/>
      <c r="J22" s="140"/>
      <c r="K22" s="364">
        <f t="shared" si="2"/>
        <v>0</v>
      </c>
    </row>
    <row r="23" spans="1:11" ht="25.5">
      <c r="A23" s="375" t="s">
        <v>14</v>
      </c>
      <c r="B23" s="371" t="s">
        <v>20</v>
      </c>
      <c r="C23" s="370"/>
      <c r="D23" s="370"/>
      <c r="E23" s="370"/>
      <c r="F23" s="370"/>
      <c r="G23" s="370"/>
      <c r="H23" s="370"/>
      <c r="I23" s="139"/>
      <c r="J23" s="140"/>
      <c r="K23" s="364">
        <f t="shared" si="2"/>
        <v>0</v>
      </c>
    </row>
    <row r="24" spans="1:11" ht="15">
      <c r="A24" s="375" t="s">
        <v>15</v>
      </c>
      <c r="B24" s="371">
        <v>62.65</v>
      </c>
      <c r="C24" s="370"/>
      <c r="D24" s="370"/>
      <c r="E24" s="370"/>
      <c r="F24" s="370"/>
      <c r="G24" s="370">
        <v>18</v>
      </c>
      <c r="H24" s="370"/>
      <c r="I24" s="139">
        <v>22</v>
      </c>
      <c r="J24" s="140">
        <v>15</v>
      </c>
      <c r="K24" s="364">
        <f t="shared" si="2"/>
        <v>55</v>
      </c>
    </row>
    <row r="25" spans="1:11" ht="25.5">
      <c r="A25" s="375" t="s">
        <v>16</v>
      </c>
      <c r="B25" s="371">
        <v>68</v>
      </c>
      <c r="C25" s="370"/>
      <c r="D25" s="370"/>
      <c r="E25" s="370"/>
      <c r="F25" s="370"/>
      <c r="G25" s="370"/>
      <c r="H25" s="370"/>
      <c r="I25" s="139"/>
      <c r="J25" s="140"/>
      <c r="K25" s="364">
        <f t="shared" si="2"/>
        <v>0</v>
      </c>
    </row>
    <row r="26" spans="1:11" ht="25.5">
      <c r="A26" s="375" t="s">
        <v>17</v>
      </c>
      <c r="B26" s="371">
        <v>74.75</v>
      </c>
      <c r="C26" s="370"/>
      <c r="D26" s="370"/>
      <c r="E26" s="370"/>
      <c r="F26" s="370"/>
      <c r="G26" s="370"/>
      <c r="H26" s="370"/>
      <c r="I26" s="139"/>
      <c r="J26" s="140"/>
      <c r="K26" s="364">
        <f t="shared" si="2"/>
        <v>0</v>
      </c>
    </row>
    <row r="27" spans="1:11" ht="12.75" customHeight="1">
      <c r="A27" s="375" t="s">
        <v>18</v>
      </c>
      <c r="B27" s="371">
        <v>77</v>
      </c>
      <c r="C27" s="370"/>
      <c r="D27" s="370"/>
      <c r="E27" s="370"/>
      <c r="F27" s="370"/>
      <c r="G27" s="370"/>
      <c r="H27" s="370"/>
      <c r="I27" s="139"/>
      <c r="J27" s="140"/>
      <c r="K27" s="364">
        <f t="shared" si="2"/>
        <v>0</v>
      </c>
    </row>
    <row r="28" spans="1:11" ht="25.5">
      <c r="A28" s="21" t="s">
        <v>19</v>
      </c>
      <c r="B28" s="22">
        <v>81.82</v>
      </c>
      <c r="C28" s="23"/>
      <c r="D28" s="23"/>
      <c r="E28" s="23"/>
      <c r="F28" s="23"/>
      <c r="G28" s="23"/>
      <c r="H28" s="23"/>
      <c r="I28" s="141"/>
      <c r="J28" s="142"/>
      <c r="K28" s="24">
        <f t="shared" si="2"/>
        <v>0</v>
      </c>
    </row>
    <row r="29" spans="1:11" ht="15">
      <c r="A29" s="215" t="s">
        <v>133</v>
      </c>
      <c r="B29" s="205" t="s">
        <v>499</v>
      </c>
      <c r="C29" s="373">
        <f>SUM(C19:C28)</f>
        <v>0</v>
      </c>
      <c r="D29" s="62">
        <f aca="true" t="shared" si="3" ref="D29:J29">SUM(D19:D28)</f>
        <v>0</v>
      </c>
      <c r="E29" s="62">
        <f t="shared" si="3"/>
        <v>0</v>
      </c>
      <c r="F29" s="62">
        <f t="shared" si="3"/>
        <v>0</v>
      </c>
      <c r="G29" s="62">
        <f t="shared" si="3"/>
        <v>18</v>
      </c>
      <c r="H29" s="62">
        <f t="shared" si="3"/>
        <v>0</v>
      </c>
      <c r="I29" s="62">
        <f t="shared" si="3"/>
        <v>22</v>
      </c>
      <c r="J29" s="62">
        <f t="shared" si="3"/>
        <v>15</v>
      </c>
      <c r="K29" s="219">
        <f>SUM(K19:K28)</f>
        <v>55</v>
      </c>
    </row>
    <row r="30" spans="1:11" ht="45">
      <c r="A30" s="368" t="s">
        <v>498</v>
      </c>
      <c r="B30" s="9"/>
      <c r="C30" s="456"/>
      <c r="D30" s="457"/>
      <c r="E30" s="457"/>
      <c r="F30" s="457"/>
      <c r="G30" s="457"/>
      <c r="H30" s="457"/>
      <c r="I30" s="457"/>
      <c r="J30" s="457"/>
      <c r="K30" s="458"/>
    </row>
    <row r="31" spans="1:11" ht="25.5">
      <c r="A31" s="374" t="s">
        <v>10</v>
      </c>
      <c r="B31" s="372" t="s">
        <v>9</v>
      </c>
      <c r="C31" s="453"/>
      <c r="D31" s="454"/>
      <c r="E31" s="454"/>
      <c r="F31" s="454"/>
      <c r="G31" s="454"/>
      <c r="H31" s="454"/>
      <c r="I31" s="454"/>
      <c r="J31" s="454"/>
      <c r="K31" s="455"/>
    </row>
    <row r="32" spans="1:11" ht="15">
      <c r="A32" s="375" t="s">
        <v>5</v>
      </c>
      <c r="B32" s="369" t="s">
        <v>8</v>
      </c>
      <c r="C32" s="370"/>
      <c r="D32" s="370"/>
      <c r="E32" s="370"/>
      <c r="F32" s="370"/>
      <c r="G32" s="370"/>
      <c r="H32" s="370"/>
      <c r="I32" s="139"/>
      <c r="J32" s="140"/>
      <c r="K32" s="364">
        <f>SUM(C32:J32)</f>
        <v>0</v>
      </c>
    </row>
    <row r="33" spans="1:11" ht="26.25" customHeight="1">
      <c r="A33" s="375" t="s">
        <v>11</v>
      </c>
      <c r="B33" s="371" t="s">
        <v>6</v>
      </c>
      <c r="C33" s="370"/>
      <c r="D33" s="370"/>
      <c r="E33" s="370"/>
      <c r="F33" s="370"/>
      <c r="G33" s="370"/>
      <c r="H33" s="370"/>
      <c r="I33" s="139"/>
      <c r="J33" s="140"/>
      <c r="K33" s="364">
        <f aca="true" t="shared" si="4" ref="K33:K41">SUM(C33:J33)</f>
        <v>0</v>
      </c>
    </row>
    <row r="34" spans="1:11" ht="25.5">
      <c r="A34" s="375" t="s">
        <v>12</v>
      </c>
      <c r="B34" s="371">
        <v>41.43</v>
      </c>
      <c r="C34" s="370"/>
      <c r="D34" s="370"/>
      <c r="E34" s="370"/>
      <c r="F34" s="370"/>
      <c r="G34" s="370"/>
      <c r="H34" s="370"/>
      <c r="I34" s="139"/>
      <c r="J34" s="140"/>
      <c r="K34" s="364">
        <f t="shared" si="4"/>
        <v>0</v>
      </c>
    </row>
    <row r="35" spans="1:11" ht="25.5">
      <c r="A35" s="375" t="s">
        <v>13</v>
      </c>
      <c r="B35" s="371" t="s">
        <v>7</v>
      </c>
      <c r="C35" s="370"/>
      <c r="D35" s="370"/>
      <c r="E35" s="370"/>
      <c r="F35" s="370"/>
      <c r="G35" s="370"/>
      <c r="H35" s="370"/>
      <c r="I35" s="139"/>
      <c r="J35" s="140"/>
      <c r="K35" s="364">
        <f t="shared" si="4"/>
        <v>0</v>
      </c>
    </row>
    <row r="36" spans="1:11" ht="25.5">
      <c r="A36" s="375" t="s">
        <v>14</v>
      </c>
      <c r="B36" s="371" t="s">
        <v>20</v>
      </c>
      <c r="C36" s="370"/>
      <c r="D36" s="370"/>
      <c r="E36" s="370"/>
      <c r="F36" s="370"/>
      <c r="G36" s="370">
        <v>4</v>
      </c>
      <c r="H36" s="370"/>
      <c r="I36" s="139"/>
      <c r="J36" s="140"/>
      <c r="K36" s="364">
        <f t="shared" si="4"/>
        <v>4</v>
      </c>
    </row>
    <row r="37" spans="1:11" ht="15">
      <c r="A37" s="375" t="s">
        <v>15</v>
      </c>
      <c r="B37" s="371">
        <v>62.65</v>
      </c>
      <c r="C37" s="370"/>
      <c r="D37" s="370"/>
      <c r="E37" s="370"/>
      <c r="F37" s="370"/>
      <c r="G37" s="370"/>
      <c r="H37" s="370"/>
      <c r="I37" s="139"/>
      <c r="J37" s="140"/>
      <c r="K37" s="364">
        <f t="shared" si="4"/>
        <v>0</v>
      </c>
    </row>
    <row r="38" spans="1:11" ht="25.5">
      <c r="A38" s="375" t="s">
        <v>16</v>
      </c>
      <c r="B38" s="371">
        <v>68</v>
      </c>
      <c r="C38" s="370"/>
      <c r="D38" s="370"/>
      <c r="E38" s="370"/>
      <c r="F38" s="370"/>
      <c r="G38" s="370"/>
      <c r="H38" s="370"/>
      <c r="I38" s="139"/>
      <c r="J38" s="140"/>
      <c r="K38" s="364">
        <f t="shared" si="4"/>
        <v>0</v>
      </c>
    </row>
    <row r="39" spans="1:11" ht="25.5">
      <c r="A39" s="375" t="s">
        <v>17</v>
      </c>
      <c r="B39" s="371">
        <v>74.75</v>
      </c>
      <c r="C39" s="370"/>
      <c r="D39" s="370"/>
      <c r="E39" s="370"/>
      <c r="F39" s="370"/>
      <c r="G39" s="370"/>
      <c r="H39" s="370"/>
      <c r="I39" s="139"/>
      <c r="J39" s="140"/>
      <c r="K39" s="364">
        <f t="shared" si="4"/>
        <v>0</v>
      </c>
    </row>
    <row r="40" spans="1:11" ht="25.5">
      <c r="A40" s="375" t="s">
        <v>18</v>
      </c>
      <c r="B40" s="371">
        <v>77</v>
      </c>
      <c r="C40" s="370"/>
      <c r="D40" s="370"/>
      <c r="E40" s="370"/>
      <c r="F40" s="370"/>
      <c r="G40" s="370"/>
      <c r="H40" s="370"/>
      <c r="I40" s="139"/>
      <c r="J40" s="140"/>
      <c r="K40" s="364">
        <f t="shared" si="4"/>
        <v>0</v>
      </c>
    </row>
    <row r="41" spans="1:11" ht="25.5">
      <c r="A41" s="21" t="s">
        <v>19</v>
      </c>
      <c r="B41" s="22">
        <v>81.82</v>
      </c>
      <c r="C41" s="23"/>
      <c r="D41" s="23"/>
      <c r="E41" s="23"/>
      <c r="F41" s="23"/>
      <c r="G41" s="23"/>
      <c r="H41" s="23"/>
      <c r="I41" s="141">
        <v>1</v>
      </c>
      <c r="J41" s="142">
        <v>1</v>
      </c>
      <c r="K41" s="24">
        <f t="shared" si="4"/>
        <v>2</v>
      </c>
    </row>
    <row r="42" spans="1:11" ht="15">
      <c r="A42" s="215" t="s">
        <v>133</v>
      </c>
      <c r="B42" s="205" t="s">
        <v>499</v>
      </c>
      <c r="C42" s="62">
        <f>SUM(C32:C41)</f>
        <v>0</v>
      </c>
      <c r="D42" s="62">
        <f aca="true" t="shared" si="5" ref="D42:J42">SUM(D32:D41)</f>
        <v>0</v>
      </c>
      <c r="E42" s="62">
        <f t="shared" si="5"/>
        <v>0</v>
      </c>
      <c r="F42" s="62">
        <f t="shared" si="5"/>
        <v>0</v>
      </c>
      <c r="G42" s="62">
        <f t="shared" si="5"/>
        <v>4</v>
      </c>
      <c r="H42" s="62">
        <f t="shared" si="5"/>
        <v>0</v>
      </c>
      <c r="I42" s="62">
        <f t="shared" si="5"/>
        <v>1</v>
      </c>
      <c r="J42" s="62">
        <f t="shared" si="5"/>
        <v>1</v>
      </c>
      <c r="K42" s="219">
        <f>SUM(K32:K41)</f>
        <v>6</v>
      </c>
    </row>
    <row r="43" spans="1:11" ht="30">
      <c r="A43" s="363" t="s">
        <v>500</v>
      </c>
      <c r="B43" s="46"/>
      <c r="C43" s="494"/>
      <c r="D43" s="494"/>
      <c r="E43" s="494"/>
      <c r="F43" s="494"/>
      <c r="G43" s="494"/>
      <c r="H43" s="494"/>
      <c r="I43" s="494"/>
      <c r="J43" s="494"/>
      <c r="K43" s="494"/>
    </row>
    <row r="44" spans="1:11" ht="25.5">
      <c r="A44" s="374" t="s">
        <v>10</v>
      </c>
      <c r="B44" s="372" t="s">
        <v>9</v>
      </c>
      <c r="C44" s="453"/>
      <c r="D44" s="454"/>
      <c r="E44" s="454"/>
      <c r="F44" s="454"/>
      <c r="G44" s="454"/>
      <c r="H44" s="454"/>
      <c r="I44" s="454"/>
      <c r="J44" s="454"/>
      <c r="K44" s="455"/>
    </row>
    <row r="45" spans="1:11" ht="15">
      <c r="A45" s="375" t="s">
        <v>5</v>
      </c>
      <c r="B45" s="369" t="s">
        <v>8</v>
      </c>
      <c r="C45" s="370"/>
      <c r="D45" s="370"/>
      <c r="E45" s="370"/>
      <c r="F45" s="370"/>
      <c r="G45" s="370"/>
      <c r="H45" s="370"/>
      <c r="I45" s="139"/>
      <c r="J45" s="140"/>
      <c r="K45" s="364">
        <f>SUM(C45:J45)</f>
        <v>0</v>
      </c>
    </row>
    <row r="46" spans="1:11" ht="15">
      <c r="A46" s="375" t="s">
        <v>11</v>
      </c>
      <c r="B46" s="371" t="s">
        <v>6</v>
      </c>
      <c r="C46" s="370">
        <v>1</v>
      </c>
      <c r="D46" s="370"/>
      <c r="E46" s="370"/>
      <c r="F46" s="370"/>
      <c r="G46" s="370">
        <v>10</v>
      </c>
      <c r="H46" s="370"/>
      <c r="I46" s="139">
        <v>2</v>
      </c>
      <c r="J46" s="140">
        <v>6</v>
      </c>
      <c r="K46" s="364">
        <f aca="true" t="shared" si="6" ref="K46:K54">SUM(C46:J46)</f>
        <v>19</v>
      </c>
    </row>
    <row r="47" spans="1:11" ht="25.5">
      <c r="A47" s="375" t="s">
        <v>12</v>
      </c>
      <c r="B47" s="371">
        <v>41.43</v>
      </c>
      <c r="C47" s="370"/>
      <c r="D47" s="370"/>
      <c r="E47" s="370"/>
      <c r="F47" s="370"/>
      <c r="G47" s="370"/>
      <c r="H47" s="370"/>
      <c r="I47" s="139"/>
      <c r="J47" s="140"/>
      <c r="K47" s="364">
        <f t="shared" si="6"/>
        <v>0</v>
      </c>
    </row>
    <row r="48" spans="1:11" ht="25.5">
      <c r="A48" s="375" t="s">
        <v>13</v>
      </c>
      <c r="B48" s="371" t="s">
        <v>7</v>
      </c>
      <c r="C48" s="370"/>
      <c r="D48" s="370"/>
      <c r="E48" s="370"/>
      <c r="F48" s="370"/>
      <c r="G48" s="370"/>
      <c r="H48" s="370"/>
      <c r="I48" s="139"/>
      <c r="J48" s="140"/>
      <c r="K48" s="364">
        <f t="shared" si="6"/>
        <v>0</v>
      </c>
    </row>
    <row r="49" spans="1:11" ht="25.5">
      <c r="A49" s="375" t="s">
        <v>14</v>
      </c>
      <c r="B49" s="371" t="s">
        <v>20</v>
      </c>
      <c r="C49" s="370"/>
      <c r="D49" s="370"/>
      <c r="E49" s="370"/>
      <c r="F49" s="370"/>
      <c r="G49" s="370"/>
      <c r="H49" s="370"/>
      <c r="I49" s="139"/>
      <c r="J49" s="140"/>
      <c r="K49" s="364">
        <f t="shared" si="6"/>
        <v>0</v>
      </c>
    </row>
    <row r="50" spans="1:11" ht="15">
      <c r="A50" s="375" t="s">
        <v>15</v>
      </c>
      <c r="B50" s="371">
        <v>62.65</v>
      </c>
      <c r="C50" s="370"/>
      <c r="D50" s="370"/>
      <c r="E50" s="370"/>
      <c r="F50" s="370"/>
      <c r="G50" s="370"/>
      <c r="H50" s="370"/>
      <c r="I50" s="139"/>
      <c r="J50" s="140"/>
      <c r="K50" s="364">
        <f t="shared" si="6"/>
        <v>0</v>
      </c>
    </row>
    <row r="51" spans="1:11" ht="25.5">
      <c r="A51" s="375" t="s">
        <v>16</v>
      </c>
      <c r="B51" s="371">
        <v>68</v>
      </c>
      <c r="C51" s="370"/>
      <c r="D51" s="370"/>
      <c r="E51" s="370"/>
      <c r="F51" s="370"/>
      <c r="G51" s="370"/>
      <c r="H51" s="370"/>
      <c r="I51" s="139"/>
      <c r="J51" s="140"/>
      <c r="K51" s="364">
        <f t="shared" si="6"/>
        <v>0</v>
      </c>
    </row>
    <row r="52" spans="1:11" ht="25.5">
      <c r="A52" s="375" t="s">
        <v>17</v>
      </c>
      <c r="B52" s="371">
        <v>74.75</v>
      </c>
      <c r="C52" s="370"/>
      <c r="D52" s="370"/>
      <c r="E52" s="370"/>
      <c r="F52" s="370"/>
      <c r="G52" s="370"/>
      <c r="H52" s="370"/>
      <c r="I52" s="139"/>
      <c r="J52" s="140"/>
      <c r="K52" s="364">
        <f t="shared" si="6"/>
        <v>0</v>
      </c>
    </row>
    <row r="53" spans="1:11" ht="25.5">
      <c r="A53" s="375" t="s">
        <v>18</v>
      </c>
      <c r="B53" s="371">
        <v>77</v>
      </c>
      <c r="C53" s="370"/>
      <c r="D53" s="370"/>
      <c r="E53" s="370"/>
      <c r="F53" s="370"/>
      <c r="G53" s="370"/>
      <c r="H53" s="370"/>
      <c r="I53" s="139"/>
      <c r="J53" s="140"/>
      <c r="K53" s="364">
        <f t="shared" si="6"/>
        <v>0</v>
      </c>
    </row>
    <row r="54" spans="1:11" ht="25.5">
      <c r="A54" s="375" t="s">
        <v>19</v>
      </c>
      <c r="B54" s="371">
        <v>81.82</v>
      </c>
      <c r="C54" s="370"/>
      <c r="D54" s="370"/>
      <c r="E54" s="370"/>
      <c r="F54" s="370"/>
      <c r="G54" s="370"/>
      <c r="H54" s="370"/>
      <c r="I54" s="139"/>
      <c r="J54" s="140"/>
      <c r="K54" s="364">
        <f t="shared" si="6"/>
        <v>0</v>
      </c>
    </row>
    <row r="55" spans="1:11" ht="15">
      <c r="A55" s="125" t="s">
        <v>133</v>
      </c>
      <c r="B55" s="212" t="s">
        <v>499</v>
      </c>
      <c r="C55" s="373">
        <f>SUM(C45:C54)</f>
        <v>1</v>
      </c>
      <c r="D55" s="373">
        <f aca="true" t="shared" si="7" ref="D55:J55">SUM(D45:D54)</f>
        <v>0</v>
      </c>
      <c r="E55" s="373">
        <f t="shared" si="7"/>
        <v>0</v>
      </c>
      <c r="F55" s="373">
        <f t="shared" si="7"/>
        <v>0</v>
      </c>
      <c r="G55" s="373">
        <f t="shared" si="7"/>
        <v>10</v>
      </c>
      <c r="H55" s="373">
        <f t="shared" si="7"/>
        <v>0</v>
      </c>
      <c r="I55" s="373">
        <f t="shared" si="7"/>
        <v>2</v>
      </c>
      <c r="J55" s="373">
        <f t="shared" si="7"/>
        <v>6</v>
      </c>
      <c r="K55" s="209">
        <f>SUM(K45:K54)</f>
        <v>19</v>
      </c>
    </row>
    <row r="56" spans="1:11" ht="30">
      <c r="A56" s="368" t="s">
        <v>553</v>
      </c>
      <c r="B56" s="9"/>
      <c r="C56" s="456"/>
      <c r="D56" s="457"/>
      <c r="E56" s="457"/>
      <c r="F56" s="457"/>
      <c r="G56" s="457"/>
      <c r="H56" s="457"/>
      <c r="I56" s="457"/>
      <c r="J56" s="457"/>
      <c r="K56" s="458"/>
    </row>
    <row r="57" spans="1:11" ht="25.5">
      <c r="A57" s="374" t="s">
        <v>10</v>
      </c>
      <c r="B57" s="372" t="s">
        <v>9</v>
      </c>
      <c r="C57" s="453"/>
      <c r="D57" s="454"/>
      <c r="E57" s="454"/>
      <c r="F57" s="454"/>
      <c r="G57" s="454"/>
      <c r="H57" s="454"/>
      <c r="I57" s="454"/>
      <c r="J57" s="454"/>
      <c r="K57" s="455"/>
    </row>
    <row r="58" spans="1:11" ht="15">
      <c r="A58" s="375" t="s">
        <v>5</v>
      </c>
      <c r="B58" s="369" t="s">
        <v>8</v>
      </c>
      <c r="C58" s="370"/>
      <c r="D58" s="370"/>
      <c r="E58" s="370"/>
      <c r="F58" s="370"/>
      <c r="G58" s="370"/>
      <c r="H58" s="370"/>
      <c r="I58" s="139"/>
      <c r="J58" s="140"/>
      <c r="K58" s="364">
        <f>SUM(C58:J58)</f>
        <v>0</v>
      </c>
    </row>
    <row r="59" spans="1:11" ht="15">
      <c r="A59" s="375" t="s">
        <v>11</v>
      </c>
      <c r="B59" s="371" t="s">
        <v>6</v>
      </c>
      <c r="C59" s="370"/>
      <c r="D59" s="370"/>
      <c r="E59" s="370"/>
      <c r="F59" s="370"/>
      <c r="G59" s="370"/>
      <c r="H59" s="370"/>
      <c r="I59" s="139">
        <v>1</v>
      </c>
      <c r="J59" s="140"/>
      <c r="K59" s="364">
        <f aca="true" t="shared" si="8" ref="K59:K67">SUM(C59:J59)</f>
        <v>1</v>
      </c>
    </row>
    <row r="60" spans="1:11" ht="25.5">
      <c r="A60" s="375" t="s">
        <v>12</v>
      </c>
      <c r="B60" s="371">
        <v>41.43</v>
      </c>
      <c r="C60" s="370"/>
      <c r="D60" s="370"/>
      <c r="E60" s="370"/>
      <c r="F60" s="370"/>
      <c r="G60" s="370"/>
      <c r="H60" s="370"/>
      <c r="I60" s="139"/>
      <c r="J60" s="140"/>
      <c r="K60" s="364">
        <f t="shared" si="8"/>
        <v>0</v>
      </c>
    </row>
    <row r="61" spans="1:11" ht="25.5">
      <c r="A61" s="375" t="s">
        <v>13</v>
      </c>
      <c r="B61" s="371" t="s">
        <v>7</v>
      </c>
      <c r="C61" s="370"/>
      <c r="D61" s="370"/>
      <c r="E61" s="370"/>
      <c r="F61" s="370"/>
      <c r="G61" s="370"/>
      <c r="H61" s="370"/>
      <c r="I61" s="139"/>
      <c r="J61" s="140"/>
      <c r="K61" s="364">
        <f t="shared" si="8"/>
        <v>0</v>
      </c>
    </row>
    <row r="62" spans="1:11" ht="25.5">
      <c r="A62" s="375" t="s">
        <v>14</v>
      </c>
      <c r="B62" s="371" t="s">
        <v>20</v>
      </c>
      <c r="C62" s="370"/>
      <c r="D62" s="370"/>
      <c r="E62" s="370"/>
      <c r="F62" s="370"/>
      <c r="G62" s="370"/>
      <c r="H62" s="370"/>
      <c r="I62" s="139"/>
      <c r="J62" s="140"/>
      <c r="K62" s="364">
        <f t="shared" si="8"/>
        <v>0</v>
      </c>
    </row>
    <row r="63" spans="1:11" ht="15">
      <c r="A63" s="375" t="s">
        <v>15</v>
      </c>
      <c r="B63" s="371">
        <v>62.65</v>
      </c>
      <c r="C63" s="370"/>
      <c r="D63" s="370"/>
      <c r="E63" s="370"/>
      <c r="F63" s="370"/>
      <c r="G63" s="370"/>
      <c r="H63" s="370"/>
      <c r="I63" s="139"/>
      <c r="J63" s="140"/>
      <c r="K63" s="364">
        <f t="shared" si="8"/>
        <v>0</v>
      </c>
    </row>
    <row r="64" spans="1:11" ht="25.5">
      <c r="A64" s="375" t="s">
        <v>16</v>
      </c>
      <c r="B64" s="371">
        <v>68</v>
      </c>
      <c r="C64" s="370"/>
      <c r="D64" s="370"/>
      <c r="E64" s="370"/>
      <c r="F64" s="370"/>
      <c r="G64" s="370"/>
      <c r="H64" s="370"/>
      <c r="I64" s="139"/>
      <c r="J64" s="140"/>
      <c r="K64" s="364">
        <f t="shared" si="8"/>
        <v>0</v>
      </c>
    </row>
    <row r="65" spans="1:11" ht="25.5">
      <c r="A65" s="375" t="s">
        <v>17</v>
      </c>
      <c r="B65" s="371">
        <v>74.75</v>
      </c>
      <c r="C65" s="370"/>
      <c r="D65" s="370"/>
      <c r="E65" s="370"/>
      <c r="F65" s="370"/>
      <c r="G65" s="370"/>
      <c r="H65" s="370"/>
      <c r="I65" s="139"/>
      <c r="J65" s="140"/>
      <c r="K65" s="364">
        <f t="shared" si="8"/>
        <v>0</v>
      </c>
    </row>
    <row r="66" spans="1:11" ht="25.5">
      <c r="A66" s="375" t="s">
        <v>18</v>
      </c>
      <c r="B66" s="371">
        <v>77</v>
      </c>
      <c r="C66" s="370"/>
      <c r="D66" s="370"/>
      <c r="E66" s="370"/>
      <c r="F66" s="370"/>
      <c r="G66" s="370"/>
      <c r="H66" s="370"/>
      <c r="I66" s="139"/>
      <c r="J66" s="140"/>
      <c r="K66" s="364">
        <f t="shared" si="8"/>
        <v>0</v>
      </c>
    </row>
    <row r="67" spans="1:11" ht="25.5">
      <c r="A67" s="21" t="s">
        <v>19</v>
      </c>
      <c r="B67" s="22">
        <v>81.82</v>
      </c>
      <c r="C67" s="23"/>
      <c r="D67" s="23"/>
      <c r="E67" s="23"/>
      <c r="F67" s="23"/>
      <c r="G67" s="23"/>
      <c r="H67" s="23"/>
      <c r="I67" s="141"/>
      <c r="J67" s="142"/>
      <c r="K67" s="24">
        <f t="shared" si="8"/>
        <v>0</v>
      </c>
    </row>
    <row r="68" spans="1:11" ht="26.25" thickBot="1">
      <c r="A68" s="215" t="s">
        <v>554</v>
      </c>
      <c r="B68" s="205" t="s">
        <v>134</v>
      </c>
      <c r="C68" s="373">
        <f>SUM(C58:C67)</f>
        <v>0</v>
      </c>
      <c r="D68" s="62">
        <f aca="true" t="shared" si="9" ref="D68:J68">SUM(D58:D67)</f>
        <v>0</v>
      </c>
      <c r="E68" s="62">
        <f t="shared" si="9"/>
        <v>0</v>
      </c>
      <c r="F68" s="62">
        <f t="shared" si="9"/>
        <v>0</v>
      </c>
      <c r="G68" s="62">
        <f t="shared" si="9"/>
        <v>0</v>
      </c>
      <c r="H68" s="62">
        <f t="shared" si="9"/>
        <v>0</v>
      </c>
      <c r="I68" s="62">
        <f t="shared" si="9"/>
        <v>1</v>
      </c>
      <c r="J68" s="62">
        <f t="shared" si="9"/>
        <v>0</v>
      </c>
      <c r="K68" s="219">
        <f>SUM(K58:K67)</f>
        <v>1</v>
      </c>
    </row>
    <row r="69" spans="1:11" ht="13.5" thickBot="1">
      <c r="A69" s="115" t="s">
        <v>584</v>
      </c>
      <c r="B69" s="208" t="s">
        <v>134</v>
      </c>
      <c r="C69" s="116">
        <v>1</v>
      </c>
      <c r="D69" s="116">
        <v>0</v>
      </c>
      <c r="E69" s="116">
        <v>0</v>
      </c>
      <c r="F69" s="116">
        <v>0</v>
      </c>
      <c r="G69" s="116">
        <v>32</v>
      </c>
      <c r="H69" s="116">
        <v>0</v>
      </c>
      <c r="I69" s="116">
        <v>38</v>
      </c>
      <c r="J69" s="220">
        <v>23</v>
      </c>
      <c r="K69" s="117">
        <f>SUM(C69:J69)</f>
        <v>94</v>
      </c>
    </row>
  </sheetData>
  <mergeCells count="15">
    <mergeCell ref="C43:K43"/>
    <mergeCell ref="C44:K44"/>
    <mergeCell ref="C56:K56"/>
    <mergeCell ref="C57:K57"/>
    <mergeCell ref="A1:K1"/>
    <mergeCell ref="C2:D2"/>
    <mergeCell ref="E2:F2"/>
    <mergeCell ref="G2:H2"/>
    <mergeCell ref="I2:J2"/>
    <mergeCell ref="C4:K4"/>
    <mergeCell ref="C5:K5"/>
    <mergeCell ref="C17:K17"/>
    <mergeCell ref="C18:K18"/>
    <mergeCell ref="C30:K30"/>
    <mergeCell ref="C31:K31"/>
  </mergeCells>
  <printOptions/>
  <pageMargins left="0.7" right="0.7" top="0.75" bottom="0.75" header="0.3" footer="0.3"/>
  <pageSetup fitToHeight="1"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workbookViewId="0" topLeftCell="A1">
      <selection activeCell="A4" sqref="A4"/>
    </sheetView>
  </sheetViews>
  <sheetFormatPr defaultColWidth="9.140625" defaultRowHeight="15"/>
  <cols>
    <col min="1" max="1" width="22.7109375" style="0" customWidth="1"/>
  </cols>
  <sheetData>
    <row r="1" spans="1:14" ht="30" customHeight="1" thickBot="1">
      <c r="A1" s="495" t="s">
        <v>474</v>
      </c>
      <c r="B1" s="496"/>
      <c r="C1" s="496"/>
      <c r="D1" s="496"/>
      <c r="E1" s="496"/>
      <c r="F1" s="496"/>
      <c r="G1" s="496"/>
      <c r="H1" s="496"/>
      <c r="I1" s="496"/>
      <c r="J1" s="496"/>
      <c r="K1" s="496"/>
      <c r="L1" s="496"/>
      <c r="M1" s="496"/>
      <c r="N1" s="497"/>
    </row>
    <row r="2" spans="1:14" ht="15" customHeight="1">
      <c r="A2" s="78" t="s">
        <v>493</v>
      </c>
      <c r="B2" s="499" t="s">
        <v>0</v>
      </c>
      <c r="C2" s="499"/>
      <c r="D2" s="499"/>
      <c r="E2" s="499" t="s">
        <v>2</v>
      </c>
      <c r="F2" s="499"/>
      <c r="G2" s="499"/>
      <c r="H2" s="499" t="s">
        <v>1</v>
      </c>
      <c r="I2" s="499"/>
      <c r="J2" s="499"/>
      <c r="K2" s="499" t="s">
        <v>139</v>
      </c>
      <c r="L2" s="499"/>
      <c r="M2" s="499"/>
      <c r="N2" s="500" t="s">
        <v>4</v>
      </c>
    </row>
    <row r="3" spans="1:14" ht="15" customHeight="1">
      <c r="A3" s="15"/>
      <c r="B3" s="102" t="s">
        <v>21</v>
      </c>
      <c r="C3" s="102" t="s">
        <v>22</v>
      </c>
      <c r="D3" s="102" t="s">
        <v>4</v>
      </c>
      <c r="E3" s="102" t="s">
        <v>21</v>
      </c>
      <c r="F3" s="102" t="s">
        <v>22</v>
      </c>
      <c r="G3" s="102" t="s">
        <v>4</v>
      </c>
      <c r="H3" s="102" t="s">
        <v>21</v>
      </c>
      <c r="I3" s="102" t="s">
        <v>22</v>
      </c>
      <c r="J3" s="102" t="s">
        <v>4</v>
      </c>
      <c r="K3" s="102" t="s">
        <v>21</v>
      </c>
      <c r="L3" s="102" t="s">
        <v>22</v>
      </c>
      <c r="M3" s="102" t="s">
        <v>4</v>
      </c>
      <c r="N3" s="501"/>
    </row>
    <row r="4" spans="1:15" ht="15" customHeight="1">
      <c r="A4" s="446" t="s">
        <v>496</v>
      </c>
      <c r="B4" s="134">
        <v>51.82</v>
      </c>
      <c r="C4" s="134">
        <v>41.77</v>
      </c>
      <c r="D4" s="134">
        <v>48.03</v>
      </c>
      <c r="E4" s="134">
        <v>0</v>
      </c>
      <c r="F4" s="134">
        <v>0</v>
      </c>
      <c r="G4" s="134">
        <v>0</v>
      </c>
      <c r="H4" s="134">
        <v>30.41</v>
      </c>
      <c r="I4" s="134">
        <v>40.12</v>
      </c>
      <c r="J4" s="134">
        <v>35.21</v>
      </c>
      <c r="K4" s="134">
        <v>7.89</v>
      </c>
      <c r="L4" s="447">
        <v>12</v>
      </c>
      <c r="M4" s="134">
        <v>9.52</v>
      </c>
      <c r="N4" s="385">
        <v>42.57</v>
      </c>
      <c r="O4" t="s">
        <v>499</v>
      </c>
    </row>
    <row r="5" spans="1:14" ht="27" customHeight="1">
      <c r="A5" s="381" t="s">
        <v>497</v>
      </c>
      <c r="B5" s="382">
        <v>32.13</v>
      </c>
      <c r="C5" s="448">
        <v>44</v>
      </c>
      <c r="D5" s="382">
        <v>36.22</v>
      </c>
      <c r="E5" s="382">
        <v>0</v>
      </c>
      <c r="F5" s="382">
        <v>0</v>
      </c>
      <c r="G5" s="382">
        <v>0</v>
      </c>
      <c r="H5" s="382">
        <v>14.44</v>
      </c>
      <c r="I5" s="382">
        <v>33.58</v>
      </c>
      <c r="J5" s="382">
        <v>24.08</v>
      </c>
      <c r="K5" s="448">
        <v>6.9</v>
      </c>
      <c r="L5" s="382">
        <v>9.38</v>
      </c>
      <c r="M5" s="448">
        <v>8.2</v>
      </c>
      <c r="N5" s="383">
        <v>28.75</v>
      </c>
    </row>
    <row r="6" spans="1:14" ht="27" customHeight="1">
      <c r="A6" s="384" t="s">
        <v>498</v>
      </c>
      <c r="B6" s="134">
        <v>12.23</v>
      </c>
      <c r="C6" s="134">
        <v>18.18</v>
      </c>
      <c r="D6" s="134">
        <v>13.12</v>
      </c>
      <c r="E6" s="382">
        <v>0</v>
      </c>
      <c r="F6" s="382">
        <v>0</v>
      </c>
      <c r="G6" s="382">
        <v>0</v>
      </c>
      <c r="H6" s="134">
        <v>11.31</v>
      </c>
      <c r="I6" s="134">
        <v>9.09</v>
      </c>
      <c r="J6" s="134">
        <v>10.85</v>
      </c>
      <c r="K6" s="134"/>
      <c r="L6" s="134">
        <v>7.69</v>
      </c>
      <c r="M6" s="134">
        <v>4.17</v>
      </c>
      <c r="N6" s="449">
        <v>11.6</v>
      </c>
    </row>
    <row r="7" spans="1:14" ht="25.5">
      <c r="A7" s="381" t="s">
        <v>500</v>
      </c>
      <c r="B7" s="134">
        <v>55.68</v>
      </c>
      <c r="C7" s="134">
        <v>60.41</v>
      </c>
      <c r="D7" s="134">
        <v>57.66</v>
      </c>
      <c r="E7" s="134">
        <v>0</v>
      </c>
      <c r="F7" s="134">
        <v>0</v>
      </c>
      <c r="G7" s="134">
        <v>0</v>
      </c>
      <c r="H7" s="134">
        <v>17.61</v>
      </c>
      <c r="I7" s="134">
        <v>21.94</v>
      </c>
      <c r="J7" s="134">
        <v>19.87</v>
      </c>
      <c r="K7" s="134">
        <v>18.75</v>
      </c>
      <c r="L7" s="134">
        <v>15.79</v>
      </c>
      <c r="M7" s="134">
        <v>16.67</v>
      </c>
      <c r="N7" s="385">
        <v>41.29</v>
      </c>
    </row>
    <row r="8" spans="1:14" ht="15">
      <c r="A8" s="381" t="s">
        <v>501</v>
      </c>
      <c r="B8" s="382">
        <v>29.02</v>
      </c>
      <c r="C8" s="382">
        <v>29.82</v>
      </c>
      <c r="D8" s="382">
        <v>29.34</v>
      </c>
      <c r="E8" s="382">
        <v>0</v>
      </c>
      <c r="F8" s="382">
        <v>0</v>
      </c>
      <c r="G8" s="382">
        <v>0</v>
      </c>
      <c r="H8" s="382">
        <v>19.18</v>
      </c>
      <c r="I8" s="448">
        <v>20.1</v>
      </c>
      <c r="J8" s="382">
        <v>19.85</v>
      </c>
      <c r="K8" s="448">
        <v>25</v>
      </c>
      <c r="L8" s="448">
        <v>25</v>
      </c>
      <c r="M8" s="448">
        <v>25</v>
      </c>
      <c r="N8" s="383">
        <v>26.77</v>
      </c>
    </row>
    <row r="9" spans="1:14" ht="25.5">
      <c r="A9" s="386" t="s">
        <v>506</v>
      </c>
      <c r="B9" s="134">
        <v>47.03</v>
      </c>
      <c r="C9" s="134">
        <v>44.12</v>
      </c>
      <c r="D9" s="447">
        <v>45.7</v>
      </c>
      <c r="E9" s="134">
        <v>0</v>
      </c>
      <c r="F9" s="134">
        <v>0</v>
      </c>
      <c r="G9" s="134">
        <v>0</v>
      </c>
      <c r="H9" s="134">
        <v>0</v>
      </c>
      <c r="I9" s="134">
        <v>0</v>
      </c>
      <c r="J9" s="134">
        <v>0</v>
      </c>
      <c r="K9" s="134">
        <v>0</v>
      </c>
      <c r="L9" s="134">
        <v>0</v>
      </c>
      <c r="M9" s="134">
        <v>0</v>
      </c>
      <c r="N9" s="449">
        <v>45.7</v>
      </c>
    </row>
    <row r="10" spans="1:14" ht="15.75" thickBot="1">
      <c r="A10" s="387" t="s">
        <v>580</v>
      </c>
      <c r="B10" s="388">
        <v>39.58</v>
      </c>
      <c r="C10" s="388">
        <v>42.01</v>
      </c>
      <c r="D10" s="388">
        <v>40.49</v>
      </c>
      <c r="E10" s="388">
        <v>0</v>
      </c>
      <c r="F10" s="388">
        <v>0</v>
      </c>
      <c r="G10" s="388">
        <v>0</v>
      </c>
      <c r="H10" s="388">
        <v>18.08</v>
      </c>
      <c r="I10" s="450">
        <v>28.3</v>
      </c>
      <c r="J10" s="388">
        <v>23.22</v>
      </c>
      <c r="K10" s="388">
        <v>9.18</v>
      </c>
      <c r="L10" s="450">
        <v>12.5</v>
      </c>
      <c r="M10" s="388">
        <v>10.95</v>
      </c>
      <c r="N10" s="389">
        <v>33.53</v>
      </c>
    </row>
    <row r="11" spans="1:14" ht="15">
      <c r="A11" s="2" t="s">
        <v>499</v>
      </c>
      <c r="B11" s="211"/>
      <c r="C11" s="211"/>
      <c r="D11" s="211"/>
      <c r="E11" s="211"/>
      <c r="F11" s="211"/>
      <c r="G11" s="211"/>
      <c r="H11" s="211"/>
      <c r="I11" s="211"/>
      <c r="J11" s="211"/>
      <c r="K11" s="211"/>
      <c r="L11" s="211"/>
      <c r="M11" s="211"/>
      <c r="N11" s="211"/>
    </row>
    <row r="12" spans="1:14" ht="15">
      <c r="A12" s="4" t="s">
        <v>499</v>
      </c>
      <c r="B12" s="211"/>
      <c r="C12" s="211"/>
      <c r="D12" s="211"/>
      <c r="E12" s="211"/>
      <c r="F12" s="211"/>
      <c r="G12" s="211"/>
      <c r="H12" s="211"/>
      <c r="I12" s="211"/>
      <c r="J12" s="211"/>
      <c r="K12" s="211"/>
      <c r="L12" s="211"/>
      <c r="M12" s="211"/>
      <c r="N12" s="211"/>
    </row>
    <row r="13" spans="1:14" ht="15">
      <c r="A13" s="502" t="s">
        <v>499</v>
      </c>
      <c r="B13" s="502"/>
      <c r="C13" s="502"/>
      <c r="D13" s="502"/>
      <c r="E13" s="502"/>
      <c r="F13" s="502"/>
      <c r="G13" s="502"/>
      <c r="H13" s="502"/>
      <c r="I13" s="502"/>
      <c r="J13" s="502"/>
      <c r="K13" s="502"/>
      <c r="L13" s="502"/>
      <c r="M13" s="502"/>
      <c r="N13" s="502"/>
    </row>
    <row r="14" spans="1:14" ht="15">
      <c r="A14" s="211" t="s">
        <v>499</v>
      </c>
      <c r="B14" s="211"/>
      <c r="C14" s="211"/>
      <c r="D14" s="211"/>
      <c r="E14" s="211"/>
      <c r="F14" s="211"/>
      <c r="G14" s="211"/>
      <c r="H14" s="211"/>
      <c r="I14" s="211"/>
      <c r="J14" s="211"/>
      <c r="K14" s="211"/>
      <c r="L14" s="211"/>
      <c r="M14" s="211"/>
      <c r="N14" s="211"/>
    </row>
    <row r="15" spans="1:14" ht="15">
      <c r="A15" s="210" t="s">
        <v>499</v>
      </c>
      <c r="B15" s="1"/>
      <c r="C15" s="1"/>
      <c r="D15" s="1"/>
      <c r="E15" s="1"/>
      <c r="F15" s="1"/>
      <c r="G15" s="1"/>
      <c r="H15" s="1"/>
      <c r="I15" s="1"/>
      <c r="J15" s="1"/>
      <c r="K15" s="1"/>
      <c r="L15" s="1"/>
      <c r="M15" s="1"/>
      <c r="N15" s="1"/>
    </row>
    <row r="16" spans="1:14" ht="30" customHeight="1">
      <c r="A16" s="498" t="s">
        <v>499</v>
      </c>
      <c r="B16" s="498"/>
      <c r="C16" s="498"/>
      <c r="D16" s="498"/>
      <c r="E16" s="498"/>
      <c r="F16" s="498"/>
      <c r="G16" s="498"/>
      <c r="H16" s="498"/>
      <c r="I16" s="498"/>
      <c r="J16" s="498"/>
      <c r="K16" s="498"/>
      <c r="L16" s="498"/>
      <c r="M16" s="498"/>
      <c r="N16" s="498"/>
    </row>
  </sheetData>
  <mergeCells count="8">
    <mergeCell ref="A1:N1"/>
    <mergeCell ref="A16:N16"/>
    <mergeCell ref="B2:D2"/>
    <mergeCell ref="E2:G2"/>
    <mergeCell ref="H2:J2"/>
    <mergeCell ref="K2:M2"/>
    <mergeCell ref="N2:N3"/>
    <mergeCell ref="A13:N13"/>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election activeCell="F21" sqref="F21"/>
    </sheetView>
  </sheetViews>
  <sheetFormatPr defaultColWidth="9.140625" defaultRowHeight="15"/>
  <cols>
    <col min="1" max="1" width="54.8515625" style="2" customWidth="1"/>
    <col min="2" max="2" width="13.421875" style="2" customWidth="1"/>
    <col min="3" max="3" width="22.421875" style="2" customWidth="1"/>
    <col min="4" max="16384" width="9.140625" style="2" customWidth="1"/>
  </cols>
  <sheetData>
    <row r="1" spans="1:3" ht="39.95" customHeight="1">
      <c r="A1" s="503" t="s">
        <v>581</v>
      </c>
      <c r="B1" s="504"/>
      <c r="C1" s="505"/>
    </row>
    <row r="2" spans="1:3" ht="39.95" customHeight="1">
      <c r="A2" s="15" t="s">
        <v>493</v>
      </c>
      <c r="B2" s="8"/>
      <c r="C2" s="42"/>
    </row>
    <row r="3" spans="1:3" ht="15" customHeight="1">
      <c r="A3" s="16" t="s">
        <v>58</v>
      </c>
      <c r="B3" s="315" t="s">
        <v>59</v>
      </c>
      <c r="C3" s="277" t="s">
        <v>582</v>
      </c>
    </row>
    <row r="4" spans="1:3" ht="15" customHeight="1">
      <c r="A4" s="203" t="s">
        <v>75</v>
      </c>
      <c r="B4" s="287">
        <v>293</v>
      </c>
      <c r="C4" s="316">
        <v>6209.56</v>
      </c>
    </row>
    <row r="5" spans="1:3" ht="30" customHeight="1">
      <c r="A5" s="203" t="s">
        <v>76</v>
      </c>
      <c r="B5" s="287">
        <v>93</v>
      </c>
      <c r="C5" s="316">
        <v>7549.57</v>
      </c>
    </row>
    <row r="6" spans="1:3" ht="30" customHeight="1">
      <c r="A6" s="203" t="s">
        <v>77</v>
      </c>
      <c r="B6" s="287">
        <v>302</v>
      </c>
      <c r="C6" s="316">
        <v>35580.2</v>
      </c>
    </row>
    <row r="7" spans="1:3" ht="15" customHeight="1">
      <c r="A7" s="203" t="s">
        <v>78</v>
      </c>
      <c r="B7" s="287">
        <v>8</v>
      </c>
      <c r="C7" s="316">
        <v>6750</v>
      </c>
    </row>
    <row r="8" spans="1:3" ht="15" customHeight="1">
      <c r="A8" s="203" t="s">
        <v>84</v>
      </c>
      <c r="B8" s="287">
        <v>54</v>
      </c>
      <c r="C8" s="316">
        <v>12182.96</v>
      </c>
    </row>
    <row r="9" spans="1:3" ht="15" customHeight="1">
      <c r="A9" s="203" t="s">
        <v>79</v>
      </c>
      <c r="B9" s="287">
        <v>4469</v>
      </c>
      <c r="C9" s="316">
        <v>5825</v>
      </c>
    </row>
    <row r="10" spans="1:3" ht="15" customHeight="1">
      <c r="A10" s="299" t="s">
        <v>85</v>
      </c>
      <c r="B10" s="45">
        <v>3773</v>
      </c>
      <c r="C10" s="317">
        <v>4451.16</v>
      </c>
    </row>
    <row r="11" spans="1:3" ht="15" customHeight="1">
      <c r="A11" s="203" t="s">
        <v>80</v>
      </c>
      <c r="B11" s="287">
        <v>287</v>
      </c>
      <c r="C11" s="316">
        <v>7866.07</v>
      </c>
    </row>
    <row r="12" spans="1:3" ht="15" customHeight="1">
      <c r="A12" s="203" t="s">
        <v>81</v>
      </c>
      <c r="B12" s="287">
        <v>162</v>
      </c>
      <c r="C12" s="316">
        <v>41451.23</v>
      </c>
    </row>
    <row r="13" spans="1:3" ht="15" customHeight="1">
      <c r="A13" s="203" t="s">
        <v>82</v>
      </c>
      <c r="B13" s="287">
        <v>226</v>
      </c>
      <c r="C13" s="316">
        <v>64593.97</v>
      </c>
    </row>
    <row r="14" spans="1:3" ht="15" customHeight="1">
      <c r="A14" s="203" t="s">
        <v>83</v>
      </c>
      <c r="B14" s="287"/>
      <c r="C14" s="316"/>
    </row>
    <row r="15" spans="1:3" ht="15" customHeight="1" thickBot="1">
      <c r="A15" s="366" t="s">
        <v>4</v>
      </c>
      <c r="B15" s="367">
        <f>SUM(B4:B9,B11:B14)</f>
        <v>5894</v>
      </c>
      <c r="C15" s="318">
        <f>AVERAGE(C4:C9,C11:C14)</f>
        <v>20889.840000000004</v>
      </c>
    </row>
    <row r="16" spans="1:3" ht="15" customHeight="1">
      <c r="A16" s="1"/>
      <c r="B16" s="1"/>
      <c r="C16" s="1"/>
    </row>
    <row r="17" spans="1:3" ht="15" customHeight="1">
      <c r="A17" s="165" t="s">
        <v>499</v>
      </c>
      <c r="B17" s="1"/>
      <c r="C17" s="1"/>
    </row>
    <row r="18" spans="1:3" ht="39" customHeight="1">
      <c r="A18" s="506" t="s">
        <v>499</v>
      </c>
      <c r="B18" s="506"/>
      <c r="C18" s="506"/>
    </row>
    <row r="19" spans="1:3" ht="38.25" customHeight="1">
      <c r="A19" s="507" t="s">
        <v>499</v>
      </c>
      <c r="B19" s="508"/>
      <c r="C19" s="508"/>
    </row>
    <row r="20" ht="15" customHeight="1"/>
    <row r="21" ht="15" customHeight="1"/>
    <row r="22" ht="15" customHeight="1"/>
    <row r="23" ht="15" customHeight="1"/>
    <row r="24" ht="15" customHeight="1"/>
  </sheetData>
  <mergeCells count="3">
    <mergeCell ref="A1:C1"/>
    <mergeCell ref="A18:C18"/>
    <mergeCell ref="A19:C19"/>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workbookViewId="0" topLeftCell="A1">
      <selection activeCell="A94" sqref="A94"/>
    </sheetView>
  </sheetViews>
  <sheetFormatPr defaultColWidth="9.140625" defaultRowHeight="15"/>
  <cols>
    <col min="1" max="1" width="26.8515625" style="2" customWidth="1"/>
    <col min="2" max="2" width="10.421875" style="3" customWidth="1"/>
    <col min="3" max="3" width="8.28125" style="1" customWidth="1"/>
    <col min="4" max="4" width="6.8515625" style="1" customWidth="1"/>
    <col min="5" max="5" width="8.57421875" style="1" customWidth="1"/>
    <col min="6" max="6" width="7.421875" style="1" customWidth="1"/>
    <col min="7" max="7" width="8.7109375" style="1" customWidth="1"/>
    <col min="8" max="8" width="7.00390625" style="1" customWidth="1"/>
    <col min="9" max="16384" width="9.140625" style="1" customWidth="1"/>
  </cols>
  <sheetData>
    <row r="1" spans="1:11" ht="25.5" customHeight="1">
      <c r="A1" s="472" t="s">
        <v>441</v>
      </c>
      <c r="B1" s="464"/>
      <c r="C1" s="464"/>
      <c r="D1" s="464"/>
      <c r="E1" s="464"/>
      <c r="F1" s="464"/>
      <c r="G1" s="464"/>
      <c r="H1" s="464"/>
      <c r="I1" s="464"/>
      <c r="J1" s="465"/>
      <c r="K1" s="466"/>
    </row>
    <row r="2" spans="1:11" s="5" customFormat="1" ht="38.25" customHeight="1">
      <c r="A2" s="55" t="s">
        <v>493</v>
      </c>
      <c r="B2" s="56"/>
      <c r="C2" s="514" t="s">
        <v>0</v>
      </c>
      <c r="D2" s="514"/>
      <c r="E2" s="514" t="s">
        <v>2</v>
      </c>
      <c r="F2" s="514"/>
      <c r="G2" s="514" t="s">
        <v>1</v>
      </c>
      <c r="H2" s="514"/>
      <c r="I2" s="512" t="s">
        <v>3</v>
      </c>
      <c r="J2" s="513"/>
      <c r="K2" s="57" t="s">
        <v>4</v>
      </c>
    </row>
    <row r="3" spans="1:11" s="5" customFormat="1" ht="13.5" thickBot="1">
      <c r="A3" s="43"/>
      <c r="B3" s="47"/>
      <c r="C3" s="48" t="s">
        <v>21</v>
      </c>
      <c r="D3" s="48" t="s">
        <v>22</v>
      </c>
      <c r="E3" s="48" t="s">
        <v>21</v>
      </c>
      <c r="F3" s="48" t="s">
        <v>22</v>
      </c>
      <c r="G3" s="48" t="s">
        <v>21</v>
      </c>
      <c r="H3" s="48" t="s">
        <v>22</v>
      </c>
      <c r="I3" s="143" t="s">
        <v>21</v>
      </c>
      <c r="J3" s="143" t="s">
        <v>22</v>
      </c>
      <c r="K3" s="41"/>
    </row>
    <row r="4" spans="1:11" s="5" customFormat="1" ht="21.75" customHeight="1">
      <c r="A4" s="363" t="s">
        <v>496</v>
      </c>
      <c r="B4" s="46"/>
      <c r="C4" s="456"/>
      <c r="D4" s="457"/>
      <c r="E4" s="457"/>
      <c r="F4" s="457"/>
      <c r="G4" s="457"/>
      <c r="H4" s="457"/>
      <c r="I4" s="457"/>
      <c r="J4" s="457"/>
      <c r="K4" s="458"/>
    </row>
    <row r="5" spans="1:11" s="5" customFormat="1" ht="25.5">
      <c r="A5" s="49" t="s">
        <v>10</v>
      </c>
      <c r="B5" s="50" t="s">
        <v>9</v>
      </c>
      <c r="C5" s="126"/>
      <c r="D5" s="127"/>
      <c r="E5" s="127"/>
      <c r="F5" s="127"/>
      <c r="G5" s="127"/>
      <c r="H5" s="127"/>
      <c r="I5" s="127"/>
      <c r="J5" s="127"/>
      <c r="K5" s="128"/>
    </row>
    <row r="6" spans="1:11" s="5" customFormat="1" ht="15">
      <c r="A6" s="375" t="s">
        <v>5</v>
      </c>
      <c r="B6" s="369" t="s">
        <v>8</v>
      </c>
      <c r="C6" s="370"/>
      <c r="D6" s="370"/>
      <c r="E6" s="370"/>
      <c r="F6" s="370"/>
      <c r="G6" s="370"/>
      <c r="H6" s="370"/>
      <c r="I6" s="139"/>
      <c r="J6" s="140"/>
      <c r="K6" s="364">
        <f>SUM(C6:J6)</f>
        <v>0</v>
      </c>
    </row>
    <row r="7" spans="1:11" s="5" customFormat="1" ht="15">
      <c r="A7" s="375" t="s">
        <v>11</v>
      </c>
      <c r="B7" s="371" t="s">
        <v>6</v>
      </c>
      <c r="C7" s="370">
        <v>84</v>
      </c>
      <c r="D7" s="370">
        <v>55</v>
      </c>
      <c r="E7" s="370"/>
      <c r="F7" s="370"/>
      <c r="G7" s="370">
        <v>102</v>
      </c>
      <c r="H7" s="370">
        <v>41</v>
      </c>
      <c r="I7" s="139">
        <v>7</v>
      </c>
      <c r="J7" s="140">
        <v>8</v>
      </c>
      <c r="K7" s="364">
        <f aca="true" t="shared" si="0" ref="K7:K15">SUM(C7:J7)</f>
        <v>297</v>
      </c>
    </row>
    <row r="8" spans="1:11" s="5" customFormat="1" ht="25.5">
      <c r="A8" s="375" t="s">
        <v>12</v>
      </c>
      <c r="B8" s="371">
        <v>41.43</v>
      </c>
      <c r="C8" s="370"/>
      <c r="D8" s="370"/>
      <c r="E8" s="370"/>
      <c r="F8" s="370"/>
      <c r="G8" s="370"/>
      <c r="H8" s="370"/>
      <c r="I8" s="139"/>
      <c r="J8" s="140"/>
      <c r="K8" s="364">
        <f t="shared" si="0"/>
        <v>0</v>
      </c>
    </row>
    <row r="9" spans="1:11" s="5" customFormat="1" ht="25.5">
      <c r="A9" s="375" t="s">
        <v>13</v>
      </c>
      <c r="B9" s="371" t="s">
        <v>7</v>
      </c>
      <c r="C9" s="370"/>
      <c r="D9" s="370"/>
      <c r="E9" s="370"/>
      <c r="F9" s="370"/>
      <c r="G9" s="370"/>
      <c r="H9" s="370"/>
      <c r="I9" s="139"/>
      <c r="J9" s="140"/>
      <c r="K9" s="364">
        <f t="shared" si="0"/>
        <v>0</v>
      </c>
    </row>
    <row r="10" spans="1:11" s="5" customFormat="1" ht="25.5">
      <c r="A10" s="375" t="s">
        <v>14</v>
      </c>
      <c r="B10" s="371" t="s">
        <v>20</v>
      </c>
      <c r="C10" s="370"/>
      <c r="D10" s="370"/>
      <c r="E10" s="370"/>
      <c r="F10" s="370"/>
      <c r="G10" s="370"/>
      <c r="H10" s="370"/>
      <c r="I10" s="139"/>
      <c r="J10" s="140"/>
      <c r="K10" s="364">
        <f t="shared" si="0"/>
        <v>0</v>
      </c>
    </row>
    <row r="11" spans="1:11" s="5" customFormat="1" ht="15">
      <c r="A11" s="375" t="s">
        <v>15</v>
      </c>
      <c r="B11" s="371">
        <v>62.65</v>
      </c>
      <c r="C11" s="370"/>
      <c r="D11" s="370"/>
      <c r="E11" s="370"/>
      <c r="F11" s="370"/>
      <c r="G11" s="370"/>
      <c r="H11" s="370"/>
      <c r="I11" s="139"/>
      <c r="J11" s="140"/>
      <c r="K11" s="364">
        <f t="shared" si="0"/>
        <v>0</v>
      </c>
    </row>
    <row r="12" spans="1:11" s="5" customFormat="1" ht="25.5">
      <c r="A12" s="375" t="s">
        <v>16</v>
      </c>
      <c r="B12" s="371">
        <v>68</v>
      </c>
      <c r="C12" s="370"/>
      <c r="D12" s="370"/>
      <c r="E12" s="370"/>
      <c r="F12" s="370"/>
      <c r="G12" s="370"/>
      <c r="H12" s="370"/>
      <c r="I12" s="139"/>
      <c r="J12" s="140"/>
      <c r="K12" s="364">
        <f t="shared" si="0"/>
        <v>0</v>
      </c>
    </row>
    <row r="13" spans="1:11" s="5" customFormat="1" ht="25.5">
      <c r="A13" s="375" t="s">
        <v>17</v>
      </c>
      <c r="B13" s="371">
        <v>74.75</v>
      </c>
      <c r="C13" s="370"/>
      <c r="D13" s="370"/>
      <c r="E13" s="370"/>
      <c r="F13" s="370"/>
      <c r="G13" s="370"/>
      <c r="H13" s="370"/>
      <c r="I13" s="139"/>
      <c r="J13" s="140"/>
      <c r="K13" s="364">
        <f t="shared" si="0"/>
        <v>0</v>
      </c>
    </row>
    <row r="14" spans="1:11" s="5" customFormat="1" ht="15">
      <c r="A14" s="375" t="s">
        <v>18</v>
      </c>
      <c r="B14" s="371">
        <v>77</v>
      </c>
      <c r="C14" s="370"/>
      <c r="D14" s="370"/>
      <c r="E14" s="370"/>
      <c r="F14" s="370"/>
      <c r="G14" s="370"/>
      <c r="H14" s="370"/>
      <c r="I14" s="139"/>
      <c r="J14" s="140"/>
      <c r="K14" s="364">
        <f t="shared" si="0"/>
        <v>0</v>
      </c>
    </row>
    <row r="15" spans="1:11" s="5" customFormat="1" ht="15">
      <c r="A15" s="375" t="s">
        <v>19</v>
      </c>
      <c r="B15" s="371">
        <v>81.82</v>
      </c>
      <c r="C15" s="370"/>
      <c r="D15" s="370"/>
      <c r="E15" s="370"/>
      <c r="F15" s="370"/>
      <c r="G15" s="370"/>
      <c r="H15" s="370"/>
      <c r="I15" s="139"/>
      <c r="J15" s="140"/>
      <c r="K15" s="24">
        <f t="shared" si="0"/>
        <v>0</v>
      </c>
    </row>
    <row r="16" spans="1:11" s="5" customFormat="1" ht="15">
      <c r="A16" s="125" t="s">
        <v>133</v>
      </c>
      <c r="B16" s="212" t="s">
        <v>134</v>
      </c>
      <c r="C16" s="373">
        <f>SUM(C6:C15)</f>
        <v>84</v>
      </c>
      <c r="D16" s="373">
        <f aca="true" t="shared" si="1" ref="D16:J16">SUM(D6:D15)</f>
        <v>55</v>
      </c>
      <c r="E16" s="373">
        <f t="shared" si="1"/>
        <v>0</v>
      </c>
      <c r="F16" s="373">
        <f t="shared" si="1"/>
        <v>0</v>
      </c>
      <c r="G16" s="373">
        <f t="shared" si="1"/>
        <v>102</v>
      </c>
      <c r="H16" s="373">
        <f t="shared" si="1"/>
        <v>41</v>
      </c>
      <c r="I16" s="373">
        <f t="shared" si="1"/>
        <v>7</v>
      </c>
      <c r="J16" s="373">
        <f t="shared" si="1"/>
        <v>8</v>
      </c>
      <c r="K16" s="24">
        <f>SUM(K6:K15)</f>
        <v>297</v>
      </c>
    </row>
    <row r="17" spans="1:11" s="5" customFormat="1" ht="15" customHeight="1">
      <c r="A17" s="203" t="s">
        <v>565</v>
      </c>
      <c r="B17" s="114" t="s">
        <v>134</v>
      </c>
      <c r="C17" s="139">
        <v>34</v>
      </c>
      <c r="D17" s="139">
        <v>24</v>
      </c>
      <c r="E17" s="139">
        <v>0</v>
      </c>
      <c r="F17" s="139">
        <v>0</v>
      </c>
      <c r="G17" s="139">
        <v>50</v>
      </c>
      <c r="H17" s="139">
        <v>21</v>
      </c>
      <c r="I17" s="139">
        <v>2</v>
      </c>
      <c r="J17" s="139">
        <v>4</v>
      </c>
      <c r="K17" s="364">
        <f aca="true" t="shared" si="2" ref="K17:K18">SUM(C17:J17)</f>
        <v>135</v>
      </c>
    </row>
    <row r="18" spans="1:11" s="5" customFormat="1" ht="15" customHeight="1">
      <c r="A18" s="203" t="s">
        <v>566</v>
      </c>
      <c r="B18" s="114" t="s">
        <v>134</v>
      </c>
      <c r="C18" s="108">
        <v>3</v>
      </c>
      <c r="D18" s="108">
        <v>1</v>
      </c>
      <c r="E18" s="108">
        <v>0</v>
      </c>
      <c r="F18" s="108">
        <v>0</v>
      </c>
      <c r="G18" s="108">
        <v>5</v>
      </c>
      <c r="H18" s="108">
        <v>5</v>
      </c>
      <c r="I18" s="108">
        <v>2</v>
      </c>
      <c r="J18" s="108">
        <v>2</v>
      </c>
      <c r="K18" s="364">
        <f t="shared" si="2"/>
        <v>18</v>
      </c>
    </row>
    <row r="19" spans="1:11" s="5" customFormat="1" ht="33" customHeight="1">
      <c r="A19" s="363" t="s">
        <v>497</v>
      </c>
      <c r="B19" s="46"/>
      <c r="C19" s="456"/>
      <c r="D19" s="457"/>
      <c r="E19" s="457"/>
      <c r="F19" s="457"/>
      <c r="G19" s="457"/>
      <c r="H19" s="457"/>
      <c r="I19" s="457"/>
      <c r="J19" s="457"/>
      <c r="K19" s="458"/>
    </row>
    <row r="20" spans="1:11" s="2" customFormat="1" ht="25.5">
      <c r="A20" s="49" t="s">
        <v>10</v>
      </c>
      <c r="B20" s="50" t="s">
        <v>9</v>
      </c>
      <c r="C20" s="126"/>
      <c r="D20" s="127"/>
      <c r="E20" s="127"/>
      <c r="F20" s="127"/>
      <c r="G20" s="127"/>
      <c r="H20" s="127"/>
      <c r="I20" s="127"/>
      <c r="J20" s="127"/>
      <c r="K20" s="128"/>
    </row>
    <row r="21" spans="1:11" ht="15" customHeight="1">
      <c r="A21" s="375" t="s">
        <v>5</v>
      </c>
      <c r="B21" s="369" t="s">
        <v>8</v>
      </c>
      <c r="C21" s="370"/>
      <c r="D21" s="370"/>
      <c r="E21" s="370"/>
      <c r="F21" s="370"/>
      <c r="G21" s="370"/>
      <c r="H21" s="370"/>
      <c r="I21" s="139"/>
      <c r="J21" s="140"/>
      <c r="K21" s="364">
        <f>SUM(C21:J21)</f>
        <v>0</v>
      </c>
    </row>
    <row r="22" spans="1:11" ht="15">
      <c r="A22" s="375" t="s">
        <v>11</v>
      </c>
      <c r="B22" s="371" t="s">
        <v>6</v>
      </c>
      <c r="C22" s="370"/>
      <c r="D22" s="370"/>
      <c r="E22" s="370"/>
      <c r="F22" s="370"/>
      <c r="G22" s="370"/>
      <c r="H22" s="370"/>
      <c r="I22" s="139"/>
      <c r="J22" s="140"/>
      <c r="K22" s="364">
        <f aca="true" t="shared" si="3" ref="K22:K33">SUM(C22:J22)</f>
        <v>0</v>
      </c>
    </row>
    <row r="23" spans="1:11" ht="25.5">
      <c r="A23" s="375" t="s">
        <v>12</v>
      </c>
      <c r="B23" s="371">
        <v>41.43</v>
      </c>
      <c r="C23" s="370"/>
      <c r="D23" s="370"/>
      <c r="E23" s="370"/>
      <c r="F23" s="370"/>
      <c r="G23" s="370"/>
      <c r="H23" s="370"/>
      <c r="I23" s="139"/>
      <c r="J23" s="140"/>
      <c r="K23" s="364">
        <f t="shared" si="3"/>
        <v>0</v>
      </c>
    </row>
    <row r="24" spans="1:11" ht="25.5">
      <c r="A24" s="375" t="s">
        <v>13</v>
      </c>
      <c r="B24" s="371" t="s">
        <v>7</v>
      </c>
      <c r="C24" s="370"/>
      <c r="D24" s="370"/>
      <c r="E24" s="370"/>
      <c r="F24" s="370"/>
      <c r="G24" s="370"/>
      <c r="H24" s="370"/>
      <c r="I24" s="139"/>
      <c r="J24" s="140"/>
      <c r="K24" s="364">
        <f t="shared" si="3"/>
        <v>0</v>
      </c>
    </row>
    <row r="25" spans="1:11" ht="25.5">
      <c r="A25" s="375" t="s">
        <v>14</v>
      </c>
      <c r="B25" s="371" t="s">
        <v>20</v>
      </c>
      <c r="C25" s="370"/>
      <c r="D25" s="370"/>
      <c r="E25" s="370"/>
      <c r="F25" s="370"/>
      <c r="G25" s="370"/>
      <c r="H25" s="370"/>
      <c r="I25" s="139"/>
      <c r="J25" s="140"/>
      <c r="K25" s="364">
        <f t="shared" si="3"/>
        <v>0</v>
      </c>
    </row>
    <row r="26" spans="1:11" ht="15">
      <c r="A26" s="375" t="s">
        <v>15</v>
      </c>
      <c r="B26" s="371">
        <v>62.65</v>
      </c>
      <c r="C26" s="370">
        <v>234</v>
      </c>
      <c r="D26" s="370">
        <v>53</v>
      </c>
      <c r="E26" s="370"/>
      <c r="F26" s="370"/>
      <c r="G26" s="370">
        <v>188</v>
      </c>
      <c r="H26" s="370">
        <v>115</v>
      </c>
      <c r="I26" s="139">
        <v>1</v>
      </c>
      <c r="J26" s="140">
        <v>7</v>
      </c>
      <c r="K26" s="364">
        <f t="shared" si="3"/>
        <v>598</v>
      </c>
    </row>
    <row r="27" spans="1:11" ht="25.5">
      <c r="A27" s="375" t="s">
        <v>16</v>
      </c>
      <c r="B27" s="371">
        <v>68</v>
      </c>
      <c r="C27" s="370"/>
      <c r="D27" s="370"/>
      <c r="E27" s="370"/>
      <c r="F27" s="370"/>
      <c r="G27" s="370"/>
      <c r="H27" s="370"/>
      <c r="I27" s="139"/>
      <c r="J27" s="140"/>
      <c r="K27" s="364">
        <f t="shared" si="3"/>
        <v>0</v>
      </c>
    </row>
    <row r="28" spans="1:11" ht="25.5">
      <c r="A28" s="375" t="s">
        <v>17</v>
      </c>
      <c r="B28" s="371">
        <v>74.75</v>
      </c>
      <c r="C28" s="370"/>
      <c r="D28" s="370"/>
      <c r="E28" s="370"/>
      <c r="F28" s="370"/>
      <c r="G28" s="370"/>
      <c r="H28" s="370"/>
      <c r="I28" s="139"/>
      <c r="J28" s="140"/>
      <c r="K28" s="364">
        <f t="shared" si="3"/>
        <v>0</v>
      </c>
    </row>
    <row r="29" spans="1:11" ht="15">
      <c r="A29" s="375" t="s">
        <v>18</v>
      </c>
      <c r="B29" s="371">
        <v>77</v>
      </c>
      <c r="C29" s="370"/>
      <c r="D29" s="370"/>
      <c r="E29" s="370"/>
      <c r="F29" s="370"/>
      <c r="G29" s="370"/>
      <c r="H29" s="370"/>
      <c r="I29" s="139"/>
      <c r="J29" s="140"/>
      <c r="K29" s="364">
        <f t="shared" si="3"/>
        <v>0</v>
      </c>
    </row>
    <row r="30" spans="1:11" ht="15">
      <c r="A30" s="375" t="s">
        <v>19</v>
      </c>
      <c r="B30" s="371">
        <v>81.82</v>
      </c>
      <c r="C30" s="370"/>
      <c r="D30" s="370"/>
      <c r="E30" s="370"/>
      <c r="F30" s="370"/>
      <c r="G30" s="370"/>
      <c r="H30" s="370"/>
      <c r="I30" s="139"/>
      <c r="J30" s="140"/>
      <c r="K30" s="24">
        <f t="shared" si="3"/>
        <v>0</v>
      </c>
    </row>
    <row r="31" spans="1:11" ht="15">
      <c r="A31" s="125" t="s">
        <v>133</v>
      </c>
      <c r="B31" s="212" t="s">
        <v>134</v>
      </c>
      <c r="C31" s="373">
        <f>SUM(C21:C30)</f>
        <v>234</v>
      </c>
      <c r="D31" s="373">
        <f aca="true" t="shared" si="4" ref="D31:J31">SUM(D21:D30)</f>
        <v>53</v>
      </c>
      <c r="E31" s="373">
        <f t="shared" si="4"/>
        <v>0</v>
      </c>
      <c r="F31" s="373">
        <f t="shared" si="4"/>
        <v>0</v>
      </c>
      <c r="G31" s="373">
        <f t="shared" si="4"/>
        <v>188</v>
      </c>
      <c r="H31" s="373">
        <f t="shared" si="4"/>
        <v>115</v>
      </c>
      <c r="I31" s="373">
        <f t="shared" si="4"/>
        <v>1</v>
      </c>
      <c r="J31" s="373">
        <f t="shared" si="4"/>
        <v>7</v>
      </c>
      <c r="K31" s="24">
        <f>SUM(K21:K30)</f>
        <v>598</v>
      </c>
    </row>
    <row r="32" spans="1:11" ht="15" customHeight="1">
      <c r="A32" s="390" t="s">
        <v>567</v>
      </c>
      <c r="B32" s="114" t="s">
        <v>134</v>
      </c>
      <c r="C32" s="139">
        <v>167</v>
      </c>
      <c r="D32" s="139">
        <v>43</v>
      </c>
      <c r="E32" s="139">
        <v>0</v>
      </c>
      <c r="F32" s="139">
        <v>0</v>
      </c>
      <c r="G32" s="139">
        <v>132</v>
      </c>
      <c r="H32" s="139">
        <v>82</v>
      </c>
      <c r="I32" s="139">
        <v>0</v>
      </c>
      <c r="J32" s="139">
        <v>3</v>
      </c>
      <c r="K32" s="364">
        <f t="shared" si="3"/>
        <v>427</v>
      </c>
    </row>
    <row r="33" spans="1:11" ht="15" customHeight="1">
      <c r="A33" s="203" t="s">
        <v>568</v>
      </c>
      <c r="B33" s="114" t="s">
        <v>134</v>
      </c>
      <c r="C33" s="108">
        <v>31</v>
      </c>
      <c r="D33" s="108">
        <v>2</v>
      </c>
      <c r="E33" s="108">
        <v>0</v>
      </c>
      <c r="F33" s="108">
        <v>0</v>
      </c>
      <c r="G33" s="108">
        <v>39</v>
      </c>
      <c r="H33" s="108">
        <v>6</v>
      </c>
      <c r="I33" s="108">
        <v>1</v>
      </c>
      <c r="J33" s="108">
        <v>1</v>
      </c>
      <c r="K33" s="364">
        <f t="shared" si="3"/>
        <v>80</v>
      </c>
    </row>
    <row r="34" spans="1:11" ht="30">
      <c r="A34" s="363" t="s">
        <v>498</v>
      </c>
      <c r="B34" s="46"/>
      <c r="C34" s="456"/>
      <c r="D34" s="457"/>
      <c r="E34" s="457"/>
      <c r="F34" s="457"/>
      <c r="G34" s="457"/>
      <c r="H34" s="457"/>
      <c r="I34" s="457"/>
      <c r="J34" s="457"/>
      <c r="K34" s="458"/>
    </row>
    <row r="35" spans="1:11" ht="25.5">
      <c r="A35" s="49" t="s">
        <v>10</v>
      </c>
      <c r="B35" s="50" t="s">
        <v>9</v>
      </c>
      <c r="C35" s="126"/>
      <c r="D35" s="127"/>
      <c r="E35" s="127"/>
      <c r="F35" s="127"/>
      <c r="G35" s="127"/>
      <c r="H35" s="127"/>
      <c r="I35" s="127"/>
      <c r="J35" s="127"/>
      <c r="K35" s="128"/>
    </row>
    <row r="36" spans="1:11" ht="15">
      <c r="A36" s="375" t="s">
        <v>5</v>
      </c>
      <c r="B36" s="369" t="s">
        <v>8</v>
      </c>
      <c r="C36" s="370"/>
      <c r="D36" s="370"/>
      <c r="E36" s="370"/>
      <c r="F36" s="370"/>
      <c r="G36" s="370"/>
      <c r="H36" s="370"/>
      <c r="I36" s="139"/>
      <c r="J36" s="140"/>
      <c r="K36" s="364">
        <f>SUM(C36:J36)</f>
        <v>0</v>
      </c>
    </row>
    <row r="37" spans="1:11" ht="15">
      <c r="A37" s="375" t="s">
        <v>11</v>
      </c>
      <c r="B37" s="371" t="s">
        <v>6</v>
      </c>
      <c r="C37" s="370"/>
      <c r="D37" s="370"/>
      <c r="E37" s="370"/>
      <c r="F37" s="370"/>
      <c r="G37" s="370"/>
      <c r="H37" s="370"/>
      <c r="I37" s="139"/>
      <c r="J37" s="140"/>
      <c r="K37" s="364">
        <f aca="true" t="shared" si="5" ref="K37:K45">SUM(C37:J37)</f>
        <v>0</v>
      </c>
    </row>
    <row r="38" spans="1:11" ht="15" customHeight="1">
      <c r="A38" s="375" t="s">
        <v>12</v>
      </c>
      <c r="B38" s="371">
        <v>41.43</v>
      </c>
      <c r="C38" s="370"/>
      <c r="D38" s="370"/>
      <c r="E38" s="370"/>
      <c r="F38" s="370"/>
      <c r="G38" s="370"/>
      <c r="H38" s="370"/>
      <c r="I38" s="139"/>
      <c r="J38" s="140"/>
      <c r="K38" s="364">
        <f t="shared" si="5"/>
        <v>0</v>
      </c>
    </row>
    <row r="39" spans="1:11" ht="15" customHeight="1">
      <c r="A39" s="375" t="s">
        <v>13</v>
      </c>
      <c r="B39" s="371" t="s">
        <v>7</v>
      </c>
      <c r="C39" s="370"/>
      <c r="D39" s="370"/>
      <c r="E39" s="370"/>
      <c r="F39" s="370"/>
      <c r="G39" s="370"/>
      <c r="H39" s="370"/>
      <c r="I39" s="139"/>
      <c r="J39" s="140"/>
      <c r="K39" s="364">
        <f t="shared" si="5"/>
        <v>0</v>
      </c>
    </row>
    <row r="40" spans="1:11" ht="25.5">
      <c r="A40" s="375" t="s">
        <v>14</v>
      </c>
      <c r="B40" s="371" t="s">
        <v>20</v>
      </c>
      <c r="C40" s="370">
        <v>40</v>
      </c>
      <c r="D40" s="370">
        <v>31</v>
      </c>
      <c r="E40" s="370"/>
      <c r="F40" s="370"/>
      <c r="G40" s="370">
        <v>40</v>
      </c>
      <c r="H40" s="370">
        <v>38</v>
      </c>
      <c r="I40" s="139">
        <v>0</v>
      </c>
      <c r="J40" s="140">
        <v>0</v>
      </c>
      <c r="K40" s="364">
        <f t="shared" si="5"/>
        <v>149</v>
      </c>
    </row>
    <row r="41" spans="1:11" ht="15">
      <c r="A41" s="375" t="s">
        <v>15</v>
      </c>
      <c r="B41" s="371">
        <v>62.65</v>
      </c>
      <c r="C41" s="370"/>
      <c r="D41" s="370"/>
      <c r="E41" s="370"/>
      <c r="F41" s="370"/>
      <c r="G41" s="370"/>
      <c r="H41" s="370"/>
      <c r="I41" s="139"/>
      <c r="J41" s="140"/>
      <c r="K41" s="364">
        <f t="shared" si="5"/>
        <v>0</v>
      </c>
    </row>
    <row r="42" spans="1:11" ht="25.5">
      <c r="A42" s="375" t="s">
        <v>16</v>
      </c>
      <c r="B42" s="371">
        <v>68</v>
      </c>
      <c r="C42" s="370"/>
      <c r="D42" s="370"/>
      <c r="E42" s="370"/>
      <c r="F42" s="370"/>
      <c r="G42" s="370"/>
      <c r="H42" s="370"/>
      <c r="I42" s="139"/>
      <c r="J42" s="140"/>
      <c r="K42" s="364">
        <f t="shared" si="5"/>
        <v>0</v>
      </c>
    </row>
    <row r="43" spans="1:11" ht="25.5">
      <c r="A43" s="375" t="s">
        <v>17</v>
      </c>
      <c r="B43" s="371">
        <v>74.75</v>
      </c>
      <c r="C43" s="370"/>
      <c r="D43" s="370"/>
      <c r="E43" s="370"/>
      <c r="F43" s="370"/>
      <c r="G43" s="370"/>
      <c r="H43" s="370"/>
      <c r="I43" s="139"/>
      <c r="J43" s="140"/>
      <c r="K43" s="364">
        <f t="shared" si="5"/>
        <v>0</v>
      </c>
    </row>
    <row r="44" spans="1:11" ht="15">
      <c r="A44" s="375" t="s">
        <v>18</v>
      </c>
      <c r="B44" s="371">
        <v>77</v>
      </c>
      <c r="C44" s="370"/>
      <c r="D44" s="370"/>
      <c r="E44" s="370"/>
      <c r="F44" s="370"/>
      <c r="G44" s="370"/>
      <c r="H44" s="370"/>
      <c r="I44" s="139"/>
      <c r="J44" s="140"/>
      <c r="K44" s="364">
        <f t="shared" si="5"/>
        <v>0</v>
      </c>
    </row>
    <row r="45" spans="1:11" ht="15">
      <c r="A45" s="375" t="s">
        <v>19</v>
      </c>
      <c r="B45" s="371">
        <v>81.82</v>
      </c>
      <c r="C45" s="370">
        <v>97</v>
      </c>
      <c r="D45" s="370">
        <v>4</v>
      </c>
      <c r="E45" s="370"/>
      <c r="F45" s="370"/>
      <c r="G45" s="370">
        <v>60</v>
      </c>
      <c r="H45" s="370">
        <v>5</v>
      </c>
      <c r="I45" s="139">
        <v>0</v>
      </c>
      <c r="J45" s="140">
        <v>3</v>
      </c>
      <c r="K45" s="24">
        <f t="shared" si="5"/>
        <v>169</v>
      </c>
    </row>
    <row r="46" spans="1:11" ht="15">
      <c r="A46" s="125" t="s">
        <v>133</v>
      </c>
      <c r="B46" s="212" t="s">
        <v>134</v>
      </c>
      <c r="C46" s="373">
        <f>SUM(C36:C45)</f>
        <v>137</v>
      </c>
      <c r="D46" s="373">
        <f aca="true" t="shared" si="6" ref="D46:J46">SUM(D36:D45)</f>
        <v>35</v>
      </c>
      <c r="E46" s="373">
        <f t="shared" si="6"/>
        <v>0</v>
      </c>
      <c r="F46" s="373">
        <f t="shared" si="6"/>
        <v>0</v>
      </c>
      <c r="G46" s="373">
        <f t="shared" si="6"/>
        <v>100</v>
      </c>
      <c r="H46" s="373">
        <f t="shared" si="6"/>
        <v>43</v>
      </c>
      <c r="I46" s="373">
        <f t="shared" si="6"/>
        <v>0</v>
      </c>
      <c r="J46" s="373">
        <f t="shared" si="6"/>
        <v>3</v>
      </c>
      <c r="K46" s="24">
        <f>SUM(K36:K45)</f>
        <v>318</v>
      </c>
    </row>
    <row r="47" spans="1:11" ht="25.5">
      <c r="A47" s="203" t="s">
        <v>569</v>
      </c>
      <c r="B47" s="114" t="s">
        <v>134</v>
      </c>
      <c r="C47" s="139">
        <v>91</v>
      </c>
      <c r="D47" s="139">
        <v>18</v>
      </c>
      <c r="E47" s="139">
        <v>0</v>
      </c>
      <c r="F47" s="139">
        <v>0</v>
      </c>
      <c r="G47" s="139">
        <v>73</v>
      </c>
      <c r="H47" s="139">
        <v>25</v>
      </c>
      <c r="I47" s="139">
        <v>0</v>
      </c>
      <c r="J47" s="139">
        <v>2</v>
      </c>
      <c r="K47" s="364">
        <f aca="true" t="shared" si="7" ref="K47:K48">SUM(C47:J47)</f>
        <v>209</v>
      </c>
    </row>
    <row r="48" spans="1:11" ht="26.25" thickBot="1">
      <c r="A48" s="203" t="s">
        <v>570</v>
      </c>
      <c r="B48" s="114" t="s">
        <v>134</v>
      </c>
      <c r="C48" s="108">
        <v>31</v>
      </c>
      <c r="D48" s="108">
        <v>1</v>
      </c>
      <c r="E48" s="108">
        <v>0</v>
      </c>
      <c r="F48" s="108">
        <v>0</v>
      </c>
      <c r="G48" s="108">
        <v>14</v>
      </c>
      <c r="H48" s="108">
        <v>2</v>
      </c>
      <c r="I48" s="108">
        <v>0</v>
      </c>
      <c r="J48" s="108">
        <v>1</v>
      </c>
      <c r="K48" s="364">
        <f t="shared" si="7"/>
        <v>49</v>
      </c>
    </row>
    <row r="49" spans="1:11" ht="30">
      <c r="A49" s="391" t="s">
        <v>500</v>
      </c>
      <c r="B49" s="222"/>
      <c r="C49" s="509"/>
      <c r="D49" s="510"/>
      <c r="E49" s="510"/>
      <c r="F49" s="510"/>
      <c r="G49" s="510"/>
      <c r="H49" s="510"/>
      <c r="I49" s="510"/>
      <c r="J49" s="510"/>
      <c r="K49" s="511"/>
    </row>
    <row r="50" spans="1:11" ht="25.5">
      <c r="A50" s="49" t="s">
        <v>10</v>
      </c>
      <c r="B50" s="50" t="s">
        <v>9</v>
      </c>
      <c r="C50" s="459"/>
      <c r="D50" s="460"/>
      <c r="E50" s="460"/>
      <c r="F50" s="460"/>
      <c r="G50" s="460"/>
      <c r="H50" s="460"/>
      <c r="I50" s="460"/>
      <c r="J50" s="460"/>
      <c r="K50" s="461"/>
    </row>
    <row r="51" spans="1:11" ht="15">
      <c r="A51" s="375" t="s">
        <v>5</v>
      </c>
      <c r="B51" s="369" t="s">
        <v>8</v>
      </c>
      <c r="C51" s="370"/>
      <c r="D51" s="370"/>
      <c r="E51" s="370"/>
      <c r="F51" s="370"/>
      <c r="G51" s="370"/>
      <c r="H51" s="370"/>
      <c r="I51" s="139"/>
      <c r="J51" s="140"/>
      <c r="K51" s="364">
        <f>SUM(C51:J51)</f>
        <v>0</v>
      </c>
    </row>
    <row r="52" spans="1:11" ht="15">
      <c r="A52" s="375" t="s">
        <v>11</v>
      </c>
      <c r="B52" s="371" t="s">
        <v>6</v>
      </c>
      <c r="C52" s="370">
        <v>97</v>
      </c>
      <c r="D52" s="370">
        <v>36</v>
      </c>
      <c r="E52" s="370"/>
      <c r="F52" s="370"/>
      <c r="G52" s="370">
        <v>77</v>
      </c>
      <c r="H52" s="370">
        <v>85</v>
      </c>
      <c r="I52" s="139">
        <v>1</v>
      </c>
      <c r="J52" s="140">
        <v>4</v>
      </c>
      <c r="K52" s="364">
        <f aca="true" t="shared" si="8" ref="K52:K63">SUM(C52:J52)</f>
        <v>300</v>
      </c>
    </row>
    <row r="53" spans="1:11" ht="25.5">
      <c r="A53" s="375" t="s">
        <v>12</v>
      </c>
      <c r="B53" s="371">
        <v>41.43</v>
      </c>
      <c r="C53" s="370"/>
      <c r="D53" s="370"/>
      <c r="E53" s="370"/>
      <c r="F53" s="370"/>
      <c r="G53" s="370"/>
      <c r="H53" s="370"/>
      <c r="I53" s="139"/>
      <c r="J53" s="140"/>
      <c r="K53" s="364">
        <f t="shared" si="8"/>
        <v>0</v>
      </c>
    </row>
    <row r="54" spans="1:11" ht="25.5">
      <c r="A54" s="375" t="s">
        <v>13</v>
      </c>
      <c r="B54" s="371" t="s">
        <v>7</v>
      </c>
      <c r="C54" s="370"/>
      <c r="D54" s="370"/>
      <c r="E54" s="370"/>
      <c r="F54" s="370"/>
      <c r="G54" s="370"/>
      <c r="H54" s="370"/>
      <c r="I54" s="139"/>
      <c r="J54" s="140"/>
      <c r="K54" s="364">
        <f t="shared" si="8"/>
        <v>0</v>
      </c>
    </row>
    <row r="55" spans="1:11" ht="25.5">
      <c r="A55" s="375" t="s">
        <v>14</v>
      </c>
      <c r="B55" s="371" t="s">
        <v>20</v>
      </c>
      <c r="C55" s="370"/>
      <c r="D55" s="370"/>
      <c r="E55" s="370"/>
      <c r="F55" s="370"/>
      <c r="G55" s="370"/>
      <c r="H55" s="370"/>
      <c r="I55" s="139"/>
      <c r="J55" s="140"/>
      <c r="K55" s="364">
        <f t="shared" si="8"/>
        <v>0</v>
      </c>
    </row>
    <row r="56" spans="1:11" ht="15">
      <c r="A56" s="375" t="s">
        <v>15</v>
      </c>
      <c r="B56" s="371">
        <v>62.65</v>
      </c>
      <c r="C56" s="370"/>
      <c r="D56" s="370"/>
      <c r="E56" s="370"/>
      <c r="F56" s="370"/>
      <c r="G56" s="370"/>
      <c r="H56" s="370"/>
      <c r="I56" s="139"/>
      <c r="J56" s="140"/>
      <c r="K56" s="364">
        <f t="shared" si="8"/>
        <v>0</v>
      </c>
    </row>
    <row r="57" spans="1:11" ht="25.5">
      <c r="A57" s="375" t="s">
        <v>16</v>
      </c>
      <c r="B57" s="371">
        <v>68</v>
      </c>
      <c r="C57" s="370"/>
      <c r="D57" s="370"/>
      <c r="E57" s="370"/>
      <c r="F57" s="370"/>
      <c r="G57" s="370"/>
      <c r="H57" s="370"/>
      <c r="I57" s="139"/>
      <c r="J57" s="140"/>
      <c r="K57" s="364">
        <f t="shared" si="8"/>
        <v>0</v>
      </c>
    </row>
    <row r="58" spans="1:11" ht="25.5">
      <c r="A58" s="375" t="s">
        <v>17</v>
      </c>
      <c r="B58" s="371">
        <v>74.75</v>
      </c>
      <c r="C58" s="370"/>
      <c r="D58" s="370"/>
      <c r="E58" s="370"/>
      <c r="F58" s="370"/>
      <c r="G58" s="370"/>
      <c r="H58" s="370"/>
      <c r="I58" s="139"/>
      <c r="J58" s="140"/>
      <c r="K58" s="364">
        <f t="shared" si="8"/>
        <v>0</v>
      </c>
    </row>
    <row r="59" spans="1:11" ht="15">
      <c r="A59" s="375" t="s">
        <v>18</v>
      </c>
      <c r="B59" s="371">
        <v>77</v>
      </c>
      <c r="C59" s="370"/>
      <c r="D59" s="370"/>
      <c r="E59" s="370"/>
      <c r="F59" s="370"/>
      <c r="G59" s="370"/>
      <c r="H59" s="370"/>
      <c r="I59" s="139"/>
      <c r="J59" s="140"/>
      <c r="K59" s="364">
        <f t="shared" si="8"/>
        <v>0</v>
      </c>
    </row>
    <row r="60" spans="1:11" ht="15">
      <c r="A60" s="375" t="s">
        <v>19</v>
      </c>
      <c r="B60" s="371">
        <v>81.82</v>
      </c>
      <c r="C60" s="370"/>
      <c r="D60" s="370"/>
      <c r="E60" s="370"/>
      <c r="F60" s="370"/>
      <c r="G60" s="370"/>
      <c r="H60" s="370"/>
      <c r="I60" s="139"/>
      <c r="J60" s="140"/>
      <c r="K60" s="364">
        <f t="shared" si="8"/>
        <v>0</v>
      </c>
    </row>
    <row r="61" spans="1:11" ht="15">
      <c r="A61" s="125" t="s">
        <v>133</v>
      </c>
      <c r="B61" s="212" t="s">
        <v>134</v>
      </c>
      <c r="C61" s="373">
        <f>SUM(C51:C60)</f>
        <v>97</v>
      </c>
      <c r="D61" s="373">
        <f aca="true" t="shared" si="9" ref="D61:J61">SUM(D51:D60)</f>
        <v>36</v>
      </c>
      <c r="E61" s="373">
        <f t="shared" si="9"/>
        <v>0</v>
      </c>
      <c r="F61" s="373">
        <f t="shared" si="9"/>
        <v>0</v>
      </c>
      <c r="G61" s="373">
        <f t="shared" si="9"/>
        <v>77</v>
      </c>
      <c r="H61" s="373">
        <f t="shared" si="9"/>
        <v>85</v>
      </c>
      <c r="I61" s="373">
        <f t="shared" si="9"/>
        <v>1</v>
      </c>
      <c r="J61" s="373">
        <f t="shared" si="9"/>
        <v>4</v>
      </c>
      <c r="K61" s="364">
        <f>SUM(K51:K60)</f>
        <v>300</v>
      </c>
    </row>
    <row r="62" spans="1:11" ht="25.5">
      <c r="A62" s="392" t="s">
        <v>571</v>
      </c>
      <c r="B62" s="114" t="s">
        <v>134</v>
      </c>
      <c r="C62" s="108">
        <v>22</v>
      </c>
      <c r="D62" s="108">
        <v>8</v>
      </c>
      <c r="E62" s="108">
        <v>0</v>
      </c>
      <c r="F62" s="108">
        <v>0</v>
      </c>
      <c r="G62" s="108">
        <v>19</v>
      </c>
      <c r="H62" s="108">
        <v>18</v>
      </c>
      <c r="I62" s="108">
        <v>0</v>
      </c>
      <c r="J62" s="108">
        <v>0</v>
      </c>
      <c r="K62" s="20">
        <f t="shared" si="8"/>
        <v>67</v>
      </c>
    </row>
    <row r="63" spans="1:11" ht="25.5">
      <c r="A63" s="203" t="s">
        <v>572</v>
      </c>
      <c r="B63" s="114" t="s">
        <v>134</v>
      </c>
      <c r="C63" s="108">
        <v>17</v>
      </c>
      <c r="D63" s="108">
        <v>4</v>
      </c>
      <c r="E63" s="108">
        <v>0</v>
      </c>
      <c r="F63" s="108">
        <v>0</v>
      </c>
      <c r="G63" s="108">
        <v>12</v>
      </c>
      <c r="H63" s="108">
        <v>10</v>
      </c>
      <c r="I63" s="108">
        <v>1</v>
      </c>
      <c r="J63" s="108">
        <v>0</v>
      </c>
      <c r="K63" s="20">
        <f t="shared" si="8"/>
        <v>44</v>
      </c>
    </row>
    <row r="64" spans="1:11" ht="15">
      <c r="A64" s="363" t="s">
        <v>501</v>
      </c>
      <c r="B64" s="46"/>
      <c r="C64" s="456"/>
      <c r="D64" s="457"/>
      <c r="E64" s="457"/>
      <c r="F64" s="457"/>
      <c r="G64" s="457"/>
      <c r="H64" s="457"/>
      <c r="I64" s="457"/>
      <c r="J64" s="457"/>
      <c r="K64" s="458"/>
    </row>
    <row r="65" spans="1:11" ht="25.5">
      <c r="A65" s="49" t="s">
        <v>10</v>
      </c>
      <c r="B65" s="50" t="s">
        <v>9</v>
      </c>
      <c r="C65" s="126"/>
      <c r="D65" s="127"/>
      <c r="E65" s="127"/>
      <c r="F65" s="127"/>
      <c r="G65" s="127"/>
      <c r="H65" s="127"/>
      <c r="I65" s="127"/>
      <c r="J65" s="127"/>
      <c r="K65" s="128"/>
    </row>
    <row r="66" spans="1:11" ht="15">
      <c r="A66" s="375" t="s">
        <v>5</v>
      </c>
      <c r="B66" s="369" t="s">
        <v>8</v>
      </c>
      <c r="C66" s="370"/>
      <c r="D66" s="370"/>
      <c r="E66" s="370"/>
      <c r="F66" s="370"/>
      <c r="G66" s="370"/>
      <c r="H66" s="370"/>
      <c r="I66" s="139"/>
      <c r="J66" s="140"/>
      <c r="K66" s="364">
        <f>SUM(C66:J66)</f>
        <v>0</v>
      </c>
    </row>
    <row r="67" spans="1:11" ht="15">
      <c r="A67" s="375" t="s">
        <v>11</v>
      </c>
      <c r="B67" s="371" t="s">
        <v>6</v>
      </c>
      <c r="C67" s="370"/>
      <c r="D67" s="370"/>
      <c r="E67" s="370"/>
      <c r="F67" s="370"/>
      <c r="G67" s="370"/>
      <c r="H67" s="370"/>
      <c r="I67" s="139"/>
      <c r="J67" s="140"/>
      <c r="K67" s="364">
        <f aca="true" t="shared" si="10" ref="K67:K75">SUM(C67:J67)</f>
        <v>0</v>
      </c>
    </row>
    <row r="68" spans="1:11" ht="25.5">
      <c r="A68" s="375" t="s">
        <v>12</v>
      </c>
      <c r="B68" s="371">
        <v>41.43</v>
      </c>
      <c r="C68" s="370"/>
      <c r="D68" s="370"/>
      <c r="E68" s="370"/>
      <c r="F68" s="370"/>
      <c r="G68" s="370"/>
      <c r="H68" s="370"/>
      <c r="I68" s="139"/>
      <c r="J68" s="140"/>
      <c r="K68" s="364">
        <f t="shared" si="10"/>
        <v>0</v>
      </c>
    </row>
    <row r="69" spans="1:11" ht="25.5">
      <c r="A69" s="375" t="s">
        <v>13</v>
      </c>
      <c r="B69" s="371" t="s">
        <v>7</v>
      </c>
      <c r="C69" s="370">
        <v>102</v>
      </c>
      <c r="D69" s="370">
        <v>38</v>
      </c>
      <c r="E69" s="370"/>
      <c r="F69" s="370"/>
      <c r="G69" s="370">
        <v>0</v>
      </c>
      <c r="H69" s="370">
        <v>0</v>
      </c>
      <c r="I69" s="139">
        <v>0</v>
      </c>
      <c r="J69" s="140">
        <v>0</v>
      </c>
      <c r="K69" s="364">
        <f t="shared" si="10"/>
        <v>140</v>
      </c>
    </row>
    <row r="70" spans="1:11" ht="25.5">
      <c r="A70" s="375" t="s">
        <v>14</v>
      </c>
      <c r="B70" s="371" t="s">
        <v>20</v>
      </c>
      <c r="C70" s="370">
        <v>83</v>
      </c>
      <c r="D70" s="370">
        <v>0</v>
      </c>
      <c r="E70" s="370"/>
      <c r="F70" s="370"/>
      <c r="G70" s="370">
        <v>0</v>
      </c>
      <c r="H70" s="370">
        <v>0</v>
      </c>
      <c r="I70" s="139">
        <v>0</v>
      </c>
      <c r="J70" s="140">
        <v>0</v>
      </c>
      <c r="K70" s="364">
        <f t="shared" si="10"/>
        <v>83</v>
      </c>
    </row>
    <row r="71" spans="1:11" ht="15">
      <c r="A71" s="375" t="s">
        <v>15</v>
      </c>
      <c r="B71" s="371">
        <v>62.65</v>
      </c>
      <c r="C71" s="370"/>
      <c r="D71" s="370"/>
      <c r="E71" s="370"/>
      <c r="F71" s="370"/>
      <c r="G71" s="370"/>
      <c r="H71" s="370"/>
      <c r="I71" s="139"/>
      <c r="J71" s="140"/>
      <c r="K71" s="364">
        <f t="shared" si="10"/>
        <v>0</v>
      </c>
    </row>
    <row r="72" spans="1:11" ht="25.5">
      <c r="A72" s="375" t="s">
        <v>16</v>
      </c>
      <c r="B72" s="371">
        <v>68</v>
      </c>
      <c r="C72" s="370"/>
      <c r="D72" s="370"/>
      <c r="E72" s="370"/>
      <c r="F72" s="370"/>
      <c r="G72" s="370"/>
      <c r="H72" s="370"/>
      <c r="I72" s="139"/>
      <c r="J72" s="140"/>
      <c r="K72" s="364">
        <f t="shared" si="10"/>
        <v>0</v>
      </c>
    </row>
    <row r="73" spans="1:11" ht="25.5">
      <c r="A73" s="375" t="s">
        <v>17</v>
      </c>
      <c r="B73" s="371">
        <v>74.75</v>
      </c>
      <c r="C73" s="370">
        <v>70</v>
      </c>
      <c r="D73" s="370">
        <v>264</v>
      </c>
      <c r="E73" s="370"/>
      <c r="F73" s="370"/>
      <c r="G73" s="370">
        <v>32</v>
      </c>
      <c r="H73" s="370">
        <v>126</v>
      </c>
      <c r="I73" s="139">
        <v>0</v>
      </c>
      <c r="J73" s="140">
        <v>0</v>
      </c>
      <c r="K73" s="364">
        <f t="shared" si="10"/>
        <v>492</v>
      </c>
    </row>
    <row r="74" spans="1:11" ht="15">
      <c r="A74" s="375" t="s">
        <v>18</v>
      </c>
      <c r="B74" s="371">
        <v>77</v>
      </c>
      <c r="C74" s="370"/>
      <c r="D74" s="370"/>
      <c r="E74" s="370"/>
      <c r="F74" s="370"/>
      <c r="G74" s="370"/>
      <c r="H74" s="370"/>
      <c r="I74" s="139"/>
      <c r="J74" s="140"/>
      <c r="K74" s="364">
        <f t="shared" si="10"/>
        <v>0</v>
      </c>
    </row>
    <row r="75" spans="1:11" ht="15">
      <c r="A75" s="375" t="s">
        <v>19</v>
      </c>
      <c r="B75" s="371">
        <v>81.82</v>
      </c>
      <c r="C75" s="370"/>
      <c r="D75" s="370"/>
      <c r="E75" s="370"/>
      <c r="F75" s="370"/>
      <c r="G75" s="370"/>
      <c r="H75" s="370"/>
      <c r="I75" s="139"/>
      <c r="J75" s="140"/>
      <c r="K75" s="24">
        <f t="shared" si="10"/>
        <v>0</v>
      </c>
    </row>
    <row r="76" spans="1:11" ht="15">
      <c r="A76" s="125" t="s">
        <v>133</v>
      </c>
      <c r="B76" s="212" t="s">
        <v>134</v>
      </c>
      <c r="C76" s="373">
        <f>SUM(C66:C75)</f>
        <v>255</v>
      </c>
      <c r="D76" s="373">
        <f aca="true" t="shared" si="11" ref="D76:J76">SUM(D66:D75)</f>
        <v>302</v>
      </c>
      <c r="E76" s="373">
        <f t="shared" si="11"/>
        <v>0</v>
      </c>
      <c r="F76" s="373">
        <f t="shared" si="11"/>
        <v>0</v>
      </c>
      <c r="G76" s="373">
        <f t="shared" si="11"/>
        <v>32</v>
      </c>
      <c r="H76" s="373">
        <f t="shared" si="11"/>
        <v>126</v>
      </c>
      <c r="I76" s="373">
        <f t="shared" si="11"/>
        <v>0</v>
      </c>
      <c r="J76" s="373">
        <f t="shared" si="11"/>
        <v>0</v>
      </c>
      <c r="K76" s="24">
        <f>SUM(K66:K75)</f>
        <v>715</v>
      </c>
    </row>
    <row r="77" spans="1:11" ht="25.5">
      <c r="A77" s="203" t="s">
        <v>573</v>
      </c>
      <c r="B77" s="114" t="s">
        <v>134</v>
      </c>
      <c r="C77" s="139">
        <v>229</v>
      </c>
      <c r="D77" s="139">
        <v>266</v>
      </c>
      <c r="E77" s="139">
        <v>0</v>
      </c>
      <c r="F77" s="139">
        <v>0</v>
      </c>
      <c r="G77" s="139">
        <v>30</v>
      </c>
      <c r="H77" s="139">
        <v>110</v>
      </c>
      <c r="I77" s="139">
        <v>0</v>
      </c>
      <c r="J77" s="139">
        <v>0</v>
      </c>
      <c r="K77" s="364">
        <f aca="true" t="shared" si="12" ref="K77:K78">SUM(C77:J77)</f>
        <v>635</v>
      </c>
    </row>
    <row r="78" spans="1:11" ht="25.5">
      <c r="A78" s="203" t="s">
        <v>574</v>
      </c>
      <c r="B78" s="114" t="s">
        <v>134</v>
      </c>
      <c r="C78" s="108">
        <v>11</v>
      </c>
      <c r="D78" s="108">
        <v>1</v>
      </c>
      <c r="E78" s="108">
        <v>0</v>
      </c>
      <c r="F78" s="108">
        <v>0</v>
      </c>
      <c r="G78" s="108">
        <v>0</v>
      </c>
      <c r="H78" s="108">
        <v>4</v>
      </c>
      <c r="I78" s="108">
        <v>0</v>
      </c>
      <c r="J78" s="108">
        <v>0</v>
      </c>
      <c r="K78" s="364">
        <f t="shared" si="12"/>
        <v>16</v>
      </c>
    </row>
    <row r="79" spans="1:11" ht="30">
      <c r="A79" s="363" t="s">
        <v>506</v>
      </c>
      <c r="B79" s="46"/>
      <c r="C79" s="456"/>
      <c r="D79" s="457"/>
      <c r="E79" s="457"/>
      <c r="F79" s="457"/>
      <c r="G79" s="457"/>
      <c r="H79" s="457"/>
      <c r="I79" s="457"/>
      <c r="J79" s="457"/>
      <c r="K79" s="458"/>
    </row>
    <row r="80" spans="1:11" ht="25.5">
      <c r="A80" s="49" t="s">
        <v>10</v>
      </c>
      <c r="B80" s="50" t="s">
        <v>9</v>
      </c>
      <c r="C80" s="126"/>
      <c r="D80" s="127"/>
      <c r="E80" s="127"/>
      <c r="F80" s="127"/>
      <c r="G80" s="127"/>
      <c r="H80" s="127"/>
      <c r="I80" s="127"/>
      <c r="J80" s="127"/>
      <c r="K80" s="128"/>
    </row>
    <row r="81" spans="1:11" ht="15">
      <c r="A81" s="375" t="s">
        <v>5</v>
      </c>
      <c r="B81" s="369" t="s">
        <v>8</v>
      </c>
      <c r="C81" s="370"/>
      <c r="D81" s="370"/>
      <c r="E81" s="370"/>
      <c r="F81" s="370"/>
      <c r="G81" s="370"/>
      <c r="H81" s="370"/>
      <c r="I81" s="139"/>
      <c r="J81" s="140"/>
      <c r="K81" s="364">
        <f>SUM(C81:J81)</f>
        <v>0</v>
      </c>
    </row>
    <row r="82" spans="1:11" ht="15">
      <c r="A82" s="375" t="s">
        <v>11</v>
      </c>
      <c r="B82" s="371" t="s">
        <v>6</v>
      </c>
      <c r="C82" s="370">
        <v>158</v>
      </c>
      <c r="D82" s="370">
        <v>49</v>
      </c>
      <c r="E82" s="370"/>
      <c r="F82" s="370"/>
      <c r="G82" s="370"/>
      <c r="H82" s="370"/>
      <c r="I82" s="139"/>
      <c r="J82" s="140"/>
      <c r="K82" s="364">
        <f aca="true" t="shared" si="13" ref="K82:K90">SUM(C82:J82)</f>
        <v>207</v>
      </c>
    </row>
    <row r="83" spans="1:11" ht="25.5">
      <c r="A83" s="375" t="s">
        <v>12</v>
      </c>
      <c r="B83" s="371">
        <v>41.43</v>
      </c>
      <c r="C83" s="370"/>
      <c r="D83" s="370"/>
      <c r="E83" s="370"/>
      <c r="F83" s="370"/>
      <c r="G83" s="370"/>
      <c r="H83" s="370"/>
      <c r="I83" s="139"/>
      <c r="J83" s="140"/>
      <c r="K83" s="364">
        <f t="shared" si="13"/>
        <v>0</v>
      </c>
    </row>
    <row r="84" spans="1:11" ht="25.5">
      <c r="A84" s="375" t="s">
        <v>13</v>
      </c>
      <c r="B84" s="371" t="s">
        <v>7</v>
      </c>
      <c r="C84" s="370"/>
      <c r="D84" s="370"/>
      <c r="E84" s="370"/>
      <c r="F84" s="370"/>
      <c r="G84" s="370"/>
      <c r="H84" s="370"/>
      <c r="I84" s="139"/>
      <c r="J84" s="140"/>
      <c r="K84" s="364">
        <f t="shared" si="13"/>
        <v>0</v>
      </c>
    </row>
    <row r="85" spans="1:11" ht="25.5">
      <c r="A85" s="375" t="s">
        <v>14</v>
      </c>
      <c r="B85" s="371" t="s">
        <v>20</v>
      </c>
      <c r="C85" s="370"/>
      <c r="D85" s="370"/>
      <c r="E85" s="370"/>
      <c r="F85" s="370"/>
      <c r="G85" s="370"/>
      <c r="H85" s="370"/>
      <c r="I85" s="139"/>
      <c r="J85" s="140"/>
      <c r="K85" s="364">
        <f t="shared" si="13"/>
        <v>0</v>
      </c>
    </row>
    <row r="86" spans="1:11" ht="15">
      <c r="A86" s="375" t="s">
        <v>15</v>
      </c>
      <c r="B86" s="371">
        <v>62.65</v>
      </c>
      <c r="C86" s="370"/>
      <c r="D86" s="370"/>
      <c r="E86" s="370"/>
      <c r="F86" s="370"/>
      <c r="G86" s="370"/>
      <c r="H86" s="370"/>
      <c r="I86" s="139"/>
      <c r="J86" s="140"/>
      <c r="K86" s="364">
        <f t="shared" si="13"/>
        <v>0</v>
      </c>
    </row>
    <row r="87" spans="1:11" ht="25.5">
      <c r="A87" s="375" t="s">
        <v>16</v>
      </c>
      <c r="B87" s="371">
        <v>68</v>
      </c>
      <c r="C87" s="370"/>
      <c r="D87" s="370"/>
      <c r="E87" s="370"/>
      <c r="F87" s="370"/>
      <c r="G87" s="370"/>
      <c r="H87" s="370"/>
      <c r="I87" s="139"/>
      <c r="J87" s="140"/>
      <c r="K87" s="364">
        <f t="shared" si="13"/>
        <v>0</v>
      </c>
    </row>
    <row r="88" spans="1:11" ht="25.5">
      <c r="A88" s="375" t="s">
        <v>17</v>
      </c>
      <c r="B88" s="371">
        <v>74.75</v>
      </c>
      <c r="C88" s="370"/>
      <c r="D88" s="370"/>
      <c r="E88" s="370"/>
      <c r="F88" s="370"/>
      <c r="G88" s="370"/>
      <c r="H88" s="370"/>
      <c r="I88" s="139"/>
      <c r="J88" s="140"/>
      <c r="K88" s="364">
        <f t="shared" si="13"/>
        <v>0</v>
      </c>
    </row>
    <row r="89" spans="1:11" ht="15">
      <c r="A89" s="375" t="s">
        <v>18</v>
      </c>
      <c r="B89" s="371">
        <v>77</v>
      </c>
      <c r="C89" s="370"/>
      <c r="D89" s="370"/>
      <c r="E89" s="370"/>
      <c r="F89" s="370"/>
      <c r="G89" s="370"/>
      <c r="H89" s="370"/>
      <c r="I89" s="139"/>
      <c r="J89" s="140"/>
      <c r="K89" s="364">
        <f t="shared" si="13"/>
        <v>0</v>
      </c>
    </row>
    <row r="90" spans="1:11" ht="15">
      <c r="A90" s="375" t="s">
        <v>19</v>
      </c>
      <c r="B90" s="371">
        <v>81.82</v>
      </c>
      <c r="C90" s="370"/>
      <c r="D90" s="370"/>
      <c r="E90" s="370"/>
      <c r="F90" s="370"/>
      <c r="G90" s="370"/>
      <c r="H90" s="370"/>
      <c r="I90" s="139"/>
      <c r="J90" s="140"/>
      <c r="K90" s="24">
        <f t="shared" si="13"/>
        <v>0</v>
      </c>
    </row>
    <row r="91" spans="1:11" ht="15">
      <c r="A91" s="125" t="s">
        <v>133</v>
      </c>
      <c r="B91" s="212" t="s">
        <v>134</v>
      </c>
      <c r="C91" s="373">
        <f>SUM(C81:C90)</f>
        <v>158</v>
      </c>
      <c r="D91" s="373">
        <f aca="true" t="shared" si="14" ref="D91:J91">SUM(D81:D90)</f>
        <v>49</v>
      </c>
      <c r="E91" s="373">
        <f t="shared" si="14"/>
        <v>0</v>
      </c>
      <c r="F91" s="373">
        <f t="shared" si="14"/>
        <v>0</v>
      </c>
      <c r="G91" s="373">
        <f t="shared" si="14"/>
        <v>0</v>
      </c>
      <c r="H91" s="373">
        <f t="shared" si="14"/>
        <v>0</v>
      </c>
      <c r="I91" s="373">
        <f t="shared" si="14"/>
        <v>0</v>
      </c>
      <c r="J91" s="373">
        <f t="shared" si="14"/>
        <v>0</v>
      </c>
      <c r="K91" s="24">
        <f>SUM(K81:K90)</f>
        <v>207</v>
      </c>
    </row>
    <row r="92" spans="1:11" ht="25.5">
      <c r="A92" s="203" t="s">
        <v>575</v>
      </c>
      <c r="B92" s="114" t="s">
        <v>134</v>
      </c>
      <c r="C92" s="139">
        <v>99</v>
      </c>
      <c r="D92" s="139">
        <v>31</v>
      </c>
      <c r="E92" s="139"/>
      <c r="F92" s="139"/>
      <c r="G92" s="139"/>
      <c r="H92" s="139"/>
      <c r="I92" s="139"/>
      <c r="J92" s="139"/>
      <c r="K92" s="364">
        <f aca="true" t="shared" si="15" ref="K92:K93">SUM(C92:J92)</f>
        <v>130</v>
      </c>
    </row>
    <row r="93" spans="1:11" ht="25.5">
      <c r="A93" s="203" t="s">
        <v>576</v>
      </c>
      <c r="B93" s="114" t="s">
        <v>134</v>
      </c>
      <c r="C93" s="108">
        <v>6</v>
      </c>
      <c r="D93" s="108">
        <v>1</v>
      </c>
      <c r="E93" s="108">
        <v>0</v>
      </c>
      <c r="F93" s="108">
        <v>0</v>
      </c>
      <c r="G93" s="108">
        <v>0</v>
      </c>
      <c r="H93" s="108">
        <v>0</v>
      </c>
      <c r="I93" s="108">
        <v>0</v>
      </c>
      <c r="J93" s="108">
        <v>0</v>
      </c>
      <c r="K93" s="364">
        <f t="shared" si="15"/>
        <v>7</v>
      </c>
    </row>
    <row r="94" spans="1:11" ht="15">
      <c r="A94" s="26" t="s">
        <v>584</v>
      </c>
      <c r="B94" s="205" t="s">
        <v>134</v>
      </c>
      <c r="C94" s="373">
        <v>965</v>
      </c>
      <c r="D94" s="373">
        <v>530</v>
      </c>
      <c r="E94" s="373">
        <v>0</v>
      </c>
      <c r="F94" s="373">
        <v>0</v>
      </c>
      <c r="G94" s="373">
        <v>499</v>
      </c>
      <c r="H94" s="373">
        <v>417</v>
      </c>
      <c r="I94" s="373">
        <v>9</v>
      </c>
      <c r="J94" s="373">
        <v>22</v>
      </c>
      <c r="K94" s="24">
        <f>SUM(C94:J94)</f>
        <v>2442</v>
      </c>
    </row>
    <row r="95" spans="1:11" ht="15">
      <c r="A95" s="223" t="s">
        <v>102</v>
      </c>
      <c r="B95" s="206" t="s">
        <v>134</v>
      </c>
      <c r="C95" s="221">
        <v>642</v>
      </c>
      <c r="D95" s="221">
        <v>390</v>
      </c>
      <c r="E95" s="221">
        <v>0</v>
      </c>
      <c r="F95" s="221">
        <v>0</v>
      </c>
      <c r="G95" s="221">
        <v>304</v>
      </c>
      <c r="H95" s="221">
        <v>256</v>
      </c>
      <c r="I95" s="221">
        <v>2</v>
      </c>
      <c r="J95" s="221">
        <v>9</v>
      </c>
      <c r="K95" s="364">
        <f aca="true" t="shared" si="16" ref="K95:K96">SUM(C95:J95)</f>
        <v>1603</v>
      </c>
    </row>
    <row r="96" spans="1:11" ht="13.5" thickBot="1">
      <c r="A96" s="224" t="s">
        <v>103</v>
      </c>
      <c r="B96" s="207" t="s">
        <v>134</v>
      </c>
      <c r="C96" s="204">
        <v>99</v>
      </c>
      <c r="D96" s="204">
        <v>10</v>
      </c>
      <c r="E96" s="204">
        <v>0</v>
      </c>
      <c r="F96" s="204">
        <v>0</v>
      </c>
      <c r="G96" s="204">
        <v>70</v>
      </c>
      <c r="H96" s="204">
        <v>27</v>
      </c>
      <c r="I96" s="204">
        <v>4</v>
      </c>
      <c r="J96" s="204">
        <v>4</v>
      </c>
      <c r="K96" s="365">
        <f t="shared" si="16"/>
        <v>214</v>
      </c>
    </row>
  </sheetData>
  <mergeCells count="12">
    <mergeCell ref="I2:J2"/>
    <mergeCell ref="A1:K1"/>
    <mergeCell ref="C2:D2"/>
    <mergeCell ref="E2:F2"/>
    <mergeCell ref="G2:H2"/>
    <mergeCell ref="C49:K49"/>
    <mergeCell ref="C50:K50"/>
    <mergeCell ref="C64:K64"/>
    <mergeCell ref="C79:K79"/>
    <mergeCell ref="C4:K4"/>
    <mergeCell ref="C19:K19"/>
    <mergeCell ref="C34:K34"/>
  </mergeCells>
  <printOptions/>
  <pageMargins left="0.25" right="0.25" top="0.75" bottom="0.75" header="0.3" footer="0.3"/>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7"/>
  <sheetViews>
    <sheetView workbookViewId="0" topLeftCell="A1">
      <selection activeCell="T101" sqref="T101"/>
    </sheetView>
  </sheetViews>
  <sheetFormatPr defaultColWidth="9.140625" defaultRowHeight="15"/>
  <cols>
    <col min="1" max="1" width="22.7109375" style="2" customWidth="1"/>
    <col min="2" max="3" width="10.421875" style="3" customWidth="1"/>
    <col min="4" max="4" width="8.28125" style="1" customWidth="1"/>
    <col min="5" max="5" width="7.421875" style="1" customWidth="1"/>
    <col min="6" max="7" width="9.140625" style="1" customWidth="1"/>
    <col min="8" max="8" width="8.57421875" style="1" customWidth="1"/>
    <col min="9" max="9" width="7.421875" style="1" customWidth="1"/>
    <col min="10" max="12" width="8.7109375" style="1" customWidth="1"/>
    <col min="13" max="13" width="8.140625" style="1" customWidth="1"/>
    <col min="14" max="15" width="8.57421875" style="1" customWidth="1"/>
    <col min="16" max="16" width="8.140625" style="1" customWidth="1"/>
    <col min="17" max="16384" width="9.140625" style="1" customWidth="1"/>
  </cols>
  <sheetData>
    <row r="1" spans="1:23" ht="25.5" customHeight="1">
      <c r="A1" s="463" t="s">
        <v>583</v>
      </c>
      <c r="B1" s="464"/>
      <c r="C1" s="464"/>
      <c r="D1" s="464"/>
      <c r="E1" s="464"/>
      <c r="F1" s="464"/>
      <c r="G1" s="464"/>
      <c r="H1" s="464"/>
      <c r="I1" s="464"/>
      <c r="J1" s="464"/>
      <c r="K1" s="464"/>
      <c r="L1" s="464"/>
      <c r="M1" s="464"/>
      <c r="N1" s="464"/>
      <c r="O1" s="464"/>
      <c r="P1" s="464"/>
      <c r="Q1" s="464"/>
      <c r="R1" s="466"/>
      <c r="T1" s="92"/>
      <c r="U1" s="85"/>
      <c r="V1" s="85"/>
      <c r="W1" s="85"/>
    </row>
    <row r="2" spans="1:18" s="5" customFormat="1" ht="38.25" customHeight="1">
      <c r="A2" s="55" t="s">
        <v>493</v>
      </c>
      <c r="B2" s="8"/>
      <c r="C2" s="518" t="s">
        <v>0</v>
      </c>
      <c r="D2" s="519"/>
      <c r="E2" s="519"/>
      <c r="F2" s="520"/>
      <c r="G2" s="518" t="s">
        <v>2</v>
      </c>
      <c r="H2" s="519"/>
      <c r="I2" s="519"/>
      <c r="J2" s="520"/>
      <c r="K2" s="518" t="s">
        <v>1</v>
      </c>
      <c r="L2" s="519"/>
      <c r="M2" s="519"/>
      <c r="N2" s="520"/>
      <c r="O2" s="518" t="s">
        <v>3</v>
      </c>
      <c r="P2" s="519"/>
      <c r="Q2" s="519"/>
      <c r="R2" s="521"/>
    </row>
    <row r="3" spans="1:18" s="5" customFormat="1" ht="51.75" customHeight="1" thickBot="1">
      <c r="A3" s="43"/>
      <c r="B3" s="47"/>
      <c r="C3" s="225" t="s">
        <v>127</v>
      </c>
      <c r="D3" s="225" t="s">
        <v>36</v>
      </c>
      <c r="E3" s="225" t="s">
        <v>104</v>
      </c>
      <c r="F3" s="225" t="s">
        <v>105</v>
      </c>
      <c r="G3" s="225" t="s">
        <v>127</v>
      </c>
      <c r="H3" s="225" t="s">
        <v>36</v>
      </c>
      <c r="I3" s="225" t="s">
        <v>104</v>
      </c>
      <c r="J3" s="225" t="s">
        <v>105</v>
      </c>
      <c r="K3" s="225" t="s">
        <v>127</v>
      </c>
      <c r="L3" s="225" t="s">
        <v>36</v>
      </c>
      <c r="M3" s="225" t="s">
        <v>104</v>
      </c>
      <c r="N3" s="225" t="s">
        <v>105</v>
      </c>
      <c r="O3" s="225" t="s">
        <v>127</v>
      </c>
      <c r="P3" s="225" t="s">
        <v>36</v>
      </c>
      <c r="Q3" s="225" t="s">
        <v>104</v>
      </c>
      <c r="R3" s="226" t="s">
        <v>105</v>
      </c>
    </row>
    <row r="4" spans="1:18" s="6" customFormat="1" ht="15">
      <c r="A4" s="368" t="s">
        <v>496</v>
      </c>
      <c r="B4" s="9"/>
      <c r="C4" s="456"/>
      <c r="D4" s="457"/>
      <c r="E4" s="457"/>
      <c r="F4" s="457"/>
      <c r="G4" s="457"/>
      <c r="H4" s="457"/>
      <c r="I4" s="457"/>
      <c r="J4" s="457"/>
      <c r="K4" s="457"/>
      <c r="L4" s="457"/>
      <c r="M4" s="457"/>
      <c r="N4" s="457"/>
      <c r="O4" s="457"/>
      <c r="P4" s="457"/>
      <c r="Q4" s="457"/>
      <c r="R4" s="458"/>
    </row>
    <row r="5" spans="1:18" s="2" customFormat="1" ht="25.5" customHeight="1">
      <c r="A5" s="374" t="s">
        <v>10</v>
      </c>
      <c r="B5" s="372" t="s">
        <v>9</v>
      </c>
      <c r="C5" s="126"/>
      <c r="D5" s="127"/>
      <c r="E5" s="127"/>
      <c r="F5" s="127"/>
      <c r="G5" s="127"/>
      <c r="H5" s="127"/>
      <c r="I5" s="127"/>
      <c r="J5" s="127"/>
      <c r="K5" s="127"/>
      <c r="L5" s="127"/>
      <c r="M5" s="127"/>
      <c r="N5" s="127"/>
      <c r="O5" s="127"/>
      <c r="P5" s="127"/>
      <c r="Q5" s="127"/>
      <c r="R5" s="128"/>
    </row>
    <row r="6" spans="1:18" ht="12.75" customHeight="1">
      <c r="A6" s="375" t="s">
        <v>5</v>
      </c>
      <c r="B6" s="369" t="s">
        <v>8</v>
      </c>
      <c r="C6" s="369"/>
      <c r="D6" s="370"/>
      <c r="E6" s="370"/>
      <c r="F6" s="370"/>
      <c r="G6" s="370"/>
      <c r="H6" s="370"/>
      <c r="I6" s="370"/>
      <c r="J6" s="370"/>
      <c r="K6" s="370"/>
      <c r="L6" s="370"/>
      <c r="M6" s="370"/>
      <c r="N6" s="370"/>
      <c r="O6" s="370"/>
      <c r="P6" s="370"/>
      <c r="Q6" s="370"/>
      <c r="R6" s="28"/>
    </row>
    <row r="7" spans="1:18" ht="12.75" customHeight="1">
      <c r="A7" s="375" t="s">
        <v>11</v>
      </c>
      <c r="B7" s="371" t="s">
        <v>6</v>
      </c>
      <c r="C7" s="439">
        <v>1050</v>
      </c>
      <c r="D7" s="370">
        <v>1084</v>
      </c>
      <c r="E7" s="370">
        <v>903</v>
      </c>
      <c r="F7" s="370">
        <v>705</v>
      </c>
      <c r="G7" s="370"/>
      <c r="H7" s="370"/>
      <c r="I7" s="370"/>
      <c r="J7" s="370"/>
      <c r="K7" s="139">
        <v>395</v>
      </c>
      <c r="L7" s="370">
        <v>399</v>
      </c>
      <c r="M7" s="370">
        <v>297</v>
      </c>
      <c r="N7" s="370">
        <v>268</v>
      </c>
      <c r="O7" s="139">
        <v>43</v>
      </c>
      <c r="P7" s="370">
        <v>44</v>
      </c>
      <c r="Q7" s="370">
        <v>33</v>
      </c>
      <c r="R7" s="28">
        <v>25</v>
      </c>
    </row>
    <row r="8" spans="1:18" ht="25.5">
      <c r="A8" s="375" t="s">
        <v>12</v>
      </c>
      <c r="B8" s="371">
        <v>41.43</v>
      </c>
      <c r="C8" s="371"/>
      <c r="D8" s="370"/>
      <c r="E8" s="370"/>
      <c r="F8" s="370"/>
      <c r="G8" s="370"/>
      <c r="H8" s="370"/>
      <c r="I8" s="370"/>
      <c r="J8" s="370"/>
      <c r="K8" s="370"/>
      <c r="L8" s="370"/>
      <c r="M8" s="370"/>
      <c r="N8" s="370"/>
      <c r="O8" s="370"/>
      <c r="P8" s="370"/>
      <c r="Q8" s="370"/>
      <c r="R8" s="28"/>
    </row>
    <row r="9" spans="1:18" ht="25.5" customHeight="1">
      <c r="A9" s="375" t="s">
        <v>13</v>
      </c>
      <c r="B9" s="371" t="s">
        <v>7</v>
      </c>
      <c r="C9" s="371"/>
      <c r="D9" s="370"/>
      <c r="E9" s="370"/>
      <c r="F9" s="370"/>
      <c r="G9" s="370"/>
      <c r="H9" s="370"/>
      <c r="I9" s="370"/>
      <c r="J9" s="370"/>
      <c r="K9" s="370"/>
      <c r="L9" s="370"/>
      <c r="M9" s="370"/>
      <c r="N9" s="370"/>
      <c r="O9" s="370"/>
      <c r="P9" s="370"/>
      <c r="Q9" s="370"/>
      <c r="R9" s="28"/>
    </row>
    <row r="10" spans="1:18" ht="25.5" customHeight="1">
      <c r="A10" s="375" t="s">
        <v>14</v>
      </c>
      <c r="B10" s="371" t="s">
        <v>20</v>
      </c>
      <c r="C10" s="371"/>
      <c r="D10" s="370"/>
      <c r="E10" s="370"/>
      <c r="F10" s="370"/>
      <c r="G10" s="370"/>
      <c r="H10" s="370"/>
      <c r="I10" s="370"/>
      <c r="J10" s="370"/>
      <c r="K10" s="370"/>
      <c r="L10" s="370"/>
      <c r="M10" s="370"/>
      <c r="N10" s="370"/>
      <c r="O10" s="370"/>
      <c r="P10" s="370"/>
      <c r="Q10" s="370"/>
      <c r="R10" s="28"/>
    </row>
    <row r="11" spans="1:18" ht="12.75" customHeight="1">
      <c r="A11" s="375" t="s">
        <v>15</v>
      </c>
      <c r="B11" s="371">
        <v>62.65</v>
      </c>
      <c r="C11" s="371"/>
      <c r="D11" s="370"/>
      <c r="E11" s="370"/>
      <c r="F11" s="370"/>
      <c r="G11" s="370"/>
      <c r="H11" s="370"/>
      <c r="I11" s="370"/>
      <c r="J11" s="370"/>
      <c r="K11" s="370"/>
      <c r="L11" s="370"/>
      <c r="M11" s="370"/>
      <c r="N11" s="370"/>
      <c r="O11" s="370"/>
      <c r="P11" s="370"/>
      <c r="Q11" s="370"/>
      <c r="R11" s="28"/>
    </row>
    <row r="12" spans="1:18" ht="25.5" customHeight="1">
      <c r="A12" s="375" t="s">
        <v>16</v>
      </c>
      <c r="B12" s="371">
        <v>68</v>
      </c>
      <c r="C12" s="371"/>
      <c r="D12" s="370"/>
      <c r="E12" s="370"/>
      <c r="F12" s="370"/>
      <c r="G12" s="370"/>
      <c r="H12" s="370"/>
      <c r="I12" s="370"/>
      <c r="J12" s="370"/>
      <c r="K12" s="370"/>
      <c r="L12" s="370"/>
      <c r="M12" s="370"/>
      <c r="N12" s="370"/>
      <c r="O12" s="370"/>
      <c r="P12" s="370"/>
      <c r="Q12" s="370"/>
      <c r="R12" s="28"/>
    </row>
    <row r="13" spans="1:18" ht="25.5">
      <c r="A13" s="375" t="s">
        <v>17</v>
      </c>
      <c r="B13" s="371">
        <v>74.75</v>
      </c>
      <c r="C13" s="371"/>
      <c r="D13" s="370"/>
      <c r="E13" s="370"/>
      <c r="F13" s="370"/>
      <c r="G13" s="370"/>
      <c r="H13" s="370"/>
      <c r="I13" s="370"/>
      <c r="J13" s="370"/>
      <c r="K13" s="370"/>
      <c r="L13" s="370"/>
      <c r="M13" s="370"/>
      <c r="N13" s="370"/>
      <c r="O13" s="370"/>
      <c r="P13" s="370"/>
      <c r="Q13" s="370"/>
      <c r="R13" s="28"/>
    </row>
    <row r="14" spans="1:18" ht="25.5">
      <c r="A14" s="375" t="s">
        <v>18</v>
      </c>
      <c r="B14" s="371">
        <v>77</v>
      </c>
      <c r="C14" s="371"/>
      <c r="D14" s="370"/>
      <c r="E14" s="370"/>
      <c r="F14" s="370"/>
      <c r="G14" s="370"/>
      <c r="H14" s="370"/>
      <c r="I14" s="370"/>
      <c r="J14" s="370"/>
      <c r="K14" s="370"/>
      <c r="L14" s="370"/>
      <c r="M14" s="370"/>
      <c r="N14" s="370"/>
      <c r="O14" s="370"/>
      <c r="P14" s="370"/>
      <c r="Q14" s="370"/>
      <c r="R14" s="28"/>
    </row>
    <row r="15" spans="1:18" ht="25.5">
      <c r="A15" s="21" t="s">
        <v>19</v>
      </c>
      <c r="B15" s="22">
        <v>81.82</v>
      </c>
      <c r="C15" s="22"/>
      <c r="D15" s="23"/>
      <c r="E15" s="23"/>
      <c r="F15" s="23"/>
      <c r="G15" s="23"/>
      <c r="H15" s="23"/>
      <c r="I15" s="23"/>
      <c r="J15" s="23"/>
      <c r="K15" s="23"/>
      <c r="L15" s="23"/>
      <c r="M15" s="23"/>
      <c r="N15" s="23"/>
      <c r="O15" s="23"/>
      <c r="P15" s="23"/>
      <c r="Q15" s="23"/>
      <c r="R15" s="30"/>
    </row>
    <row r="16" spans="1:18" ht="15">
      <c r="A16" s="125" t="s">
        <v>133</v>
      </c>
      <c r="B16" s="212" t="s">
        <v>134</v>
      </c>
      <c r="C16" s="237">
        <f>SUM(C6:C15)</f>
        <v>1050</v>
      </c>
      <c r="D16" s="373">
        <f aca="true" t="shared" si="0" ref="D16:R16">SUM(D6:D15)</f>
        <v>1084</v>
      </c>
      <c r="E16" s="373">
        <f t="shared" si="0"/>
        <v>903</v>
      </c>
      <c r="F16" s="373">
        <f t="shared" si="0"/>
        <v>705</v>
      </c>
      <c r="G16" s="373">
        <f t="shared" si="0"/>
        <v>0</v>
      </c>
      <c r="H16" s="373">
        <f t="shared" si="0"/>
        <v>0</v>
      </c>
      <c r="I16" s="373">
        <f t="shared" si="0"/>
        <v>0</v>
      </c>
      <c r="J16" s="373">
        <f t="shared" si="0"/>
        <v>0</v>
      </c>
      <c r="K16" s="373">
        <f t="shared" si="0"/>
        <v>395</v>
      </c>
      <c r="L16" s="373">
        <f t="shared" si="0"/>
        <v>399</v>
      </c>
      <c r="M16" s="373">
        <f t="shared" si="0"/>
        <v>297</v>
      </c>
      <c r="N16" s="373">
        <f t="shared" si="0"/>
        <v>268</v>
      </c>
      <c r="O16" s="373">
        <f t="shared" si="0"/>
        <v>43</v>
      </c>
      <c r="P16" s="373">
        <f t="shared" si="0"/>
        <v>44</v>
      </c>
      <c r="Q16" s="373">
        <f t="shared" si="0"/>
        <v>33</v>
      </c>
      <c r="R16" s="364">
        <f t="shared" si="0"/>
        <v>25</v>
      </c>
    </row>
    <row r="17" spans="1:18" s="6" customFormat="1" ht="30">
      <c r="A17" s="368" t="s">
        <v>497</v>
      </c>
      <c r="B17" s="9"/>
      <c r="C17" s="456"/>
      <c r="D17" s="457"/>
      <c r="E17" s="457"/>
      <c r="F17" s="457"/>
      <c r="G17" s="457"/>
      <c r="H17" s="457"/>
      <c r="I17" s="457"/>
      <c r="J17" s="457"/>
      <c r="K17" s="457"/>
      <c r="L17" s="457"/>
      <c r="M17" s="457"/>
      <c r="N17" s="457"/>
      <c r="O17" s="457"/>
      <c r="P17" s="457"/>
      <c r="Q17" s="457"/>
      <c r="R17" s="458"/>
    </row>
    <row r="18" spans="1:18" s="2" customFormat="1" ht="25.5" customHeight="1">
      <c r="A18" s="374" t="s">
        <v>10</v>
      </c>
      <c r="B18" s="372" t="s">
        <v>9</v>
      </c>
      <c r="C18" s="126"/>
      <c r="D18" s="127"/>
      <c r="E18" s="127"/>
      <c r="F18" s="127"/>
      <c r="G18" s="127"/>
      <c r="H18" s="127"/>
      <c r="I18" s="127"/>
      <c r="J18" s="127"/>
      <c r="K18" s="127"/>
      <c r="L18" s="127"/>
      <c r="M18" s="127"/>
      <c r="N18" s="127"/>
      <c r="O18" s="127"/>
      <c r="P18" s="127"/>
      <c r="Q18" s="127"/>
      <c r="R18" s="128"/>
    </row>
    <row r="19" spans="1:18" ht="15">
      <c r="A19" s="375" t="s">
        <v>5</v>
      </c>
      <c r="B19" s="369" t="s">
        <v>8</v>
      </c>
      <c r="C19" s="369"/>
      <c r="D19" s="370"/>
      <c r="E19" s="370"/>
      <c r="F19" s="370"/>
      <c r="G19" s="370"/>
      <c r="H19" s="370"/>
      <c r="I19" s="370"/>
      <c r="J19" s="370"/>
      <c r="K19" s="370"/>
      <c r="L19" s="370"/>
      <c r="M19" s="370"/>
      <c r="N19" s="370"/>
      <c r="O19" s="370"/>
      <c r="P19" s="370"/>
      <c r="Q19" s="370"/>
      <c r="R19" s="28"/>
    </row>
    <row r="20" spans="1:18" ht="15">
      <c r="A20" s="375" t="s">
        <v>11</v>
      </c>
      <c r="B20" s="371" t="s">
        <v>6</v>
      </c>
      <c r="C20" s="371"/>
      <c r="D20" s="370"/>
      <c r="E20" s="370"/>
      <c r="F20" s="370"/>
      <c r="G20" s="370"/>
      <c r="H20" s="370"/>
      <c r="I20" s="370"/>
      <c r="J20" s="370"/>
      <c r="K20" s="370"/>
      <c r="L20" s="370"/>
      <c r="M20" s="370"/>
      <c r="N20" s="370"/>
      <c r="O20" s="370"/>
      <c r="P20" s="370"/>
      <c r="Q20" s="370"/>
      <c r="R20" s="28"/>
    </row>
    <row r="21" spans="1:18" ht="25.5">
      <c r="A21" s="375" t="s">
        <v>12</v>
      </c>
      <c r="B21" s="371">
        <v>41.43</v>
      </c>
      <c r="C21" s="371"/>
      <c r="D21" s="370"/>
      <c r="E21" s="370"/>
      <c r="F21" s="370"/>
      <c r="G21" s="370"/>
      <c r="H21" s="370"/>
      <c r="I21" s="370"/>
      <c r="J21" s="370"/>
      <c r="K21" s="370"/>
      <c r="L21" s="370"/>
      <c r="M21" s="370"/>
      <c r="N21" s="370"/>
      <c r="O21" s="370"/>
      <c r="P21" s="370"/>
      <c r="Q21" s="370"/>
      <c r="R21" s="28"/>
    </row>
    <row r="22" spans="1:18" ht="25.5">
      <c r="A22" s="375" t="s">
        <v>13</v>
      </c>
      <c r="B22" s="371" t="s">
        <v>7</v>
      </c>
      <c r="C22" s="371"/>
      <c r="D22" s="370"/>
      <c r="E22" s="370"/>
      <c r="F22" s="370"/>
      <c r="G22" s="370"/>
      <c r="H22" s="370"/>
      <c r="I22" s="370"/>
      <c r="J22" s="370"/>
      <c r="K22" s="370"/>
      <c r="L22" s="370"/>
      <c r="M22" s="370"/>
      <c r="N22" s="370"/>
      <c r="O22" s="370"/>
      <c r="P22" s="370"/>
      <c r="Q22" s="370"/>
      <c r="R22" s="28"/>
    </row>
    <row r="23" spans="1:18" ht="25.5">
      <c r="A23" s="375" t="s">
        <v>14</v>
      </c>
      <c r="B23" s="371" t="s">
        <v>20</v>
      </c>
      <c r="C23" s="371"/>
      <c r="D23" s="370"/>
      <c r="E23" s="370"/>
      <c r="F23" s="370"/>
      <c r="G23" s="370"/>
      <c r="H23" s="370"/>
      <c r="I23" s="370"/>
      <c r="J23" s="370"/>
      <c r="K23" s="370"/>
      <c r="L23" s="370"/>
      <c r="M23" s="370"/>
      <c r="N23" s="370"/>
      <c r="O23" s="370"/>
      <c r="P23" s="370"/>
      <c r="Q23" s="370"/>
      <c r="R23" s="28"/>
    </row>
    <row r="24" spans="1:18" ht="15">
      <c r="A24" s="375" t="s">
        <v>15</v>
      </c>
      <c r="B24" s="371">
        <v>62.65</v>
      </c>
      <c r="C24" s="439">
        <v>1077</v>
      </c>
      <c r="D24" s="370">
        <v>1325</v>
      </c>
      <c r="E24" s="370">
        <v>672</v>
      </c>
      <c r="F24" s="370">
        <v>483</v>
      </c>
      <c r="G24" s="370"/>
      <c r="H24" s="370"/>
      <c r="I24" s="370"/>
      <c r="J24" s="370"/>
      <c r="K24" s="139">
        <v>820</v>
      </c>
      <c r="L24" s="370">
        <v>1148</v>
      </c>
      <c r="M24" s="370">
        <v>717</v>
      </c>
      <c r="N24" s="370">
        <v>491</v>
      </c>
      <c r="O24" s="139">
        <v>80</v>
      </c>
      <c r="P24" s="370">
        <v>82</v>
      </c>
      <c r="Q24" s="370">
        <v>37</v>
      </c>
      <c r="R24" s="28">
        <v>36</v>
      </c>
    </row>
    <row r="25" spans="1:18" ht="25.5">
      <c r="A25" s="375" t="s">
        <v>16</v>
      </c>
      <c r="B25" s="371">
        <v>68</v>
      </c>
      <c r="C25" s="371"/>
      <c r="D25" s="370"/>
      <c r="E25" s="370"/>
      <c r="F25" s="370"/>
      <c r="G25" s="370"/>
      <c r="H25" s="370"/>
      <c r="I25" s="370"/>
      <c r="J25" s="370"/>
      <c r="K25" s="370"/>
      <c r="L25" s="370"/>
      <c r="M25" s="370"/>
      <c r="N25" s="370"/>
      <c r="O25" s="370"/>
      <c r="P25" s="370"/>
      <c r="Q25" s="370"/>
      <c r="R25" s="28"/>
    </row>
    <row r="26" spans="1:18" ht="25.5">
      <c r="A26" s="375" t="s">
        <v>17</v>
      </c>
      <c r="B26" s="371">
        <v>74.75</v>
      </c>
      <c r="C26" s="371"/>
      <c r="D26" s="370"/>
      <c r="E26" s="370"/>
      <c r="F26" s="370"/>
      <c r="G26" s="370"/>
      <c r="H26" s="370"/>
      <c r="I26" s="370"/>
      <c r="J26" s="370"/>
      <c r="K26" s="370"/>
      <c r="L26" s="370"/>
      <c r="M26" s="370"/>
      <c r="N26" s="370"/>
      <c r="O26" s="370"/>
      <c r="P26" s="370"/>
      <c r="Q26" s="370"/>
      <c r="R26" s="28"/>
    </row>
    <row r="27" spans="1:18" ht="25.5">
      <c r="A27" s="375" t="s">
        <v>18</v>
      </c>
      <c r="B27" s="371">
        <v>77</v>
      </c>
      <c r="C27" s="371"/>
      <c r="D27" s="370"/>
      <c r="E27" s="370"/>
      <c r="F27" s="370"/>
      <c r="G27" s="370"/>
      <c r="H27" s="370"/>
      <c r="I27" s="370"/>
      <c r="J27" s="370"/>
      <c r="K27" s="370"/>
      <c r="L27" s="370"/>
      <c r="M27" s="370"/>
      <c r="N27" s="370"/>
      <c r="O27" s="370"/>
      <c r="P27" s="370"/>
      <c r="Q27" s="370"/>
      <c r="R27" s="28"/>
    </row>
    <row r="28" spans="1:18" ht="25.5">
      <c r="A28" s="21" t="s">
        <v>19</v>
      </c>
      <c r="B28" s="22">
        <v>81.82</v>
      </c>
      <c r="C28" s="22"/>
      <c r="D28" s="23"/>
      <c r="E28" s="23"/>
      <c r="F28" s="23"/>
      <c r="G28" s="23"/>
      <c r="H28" s="23"/>
      <c r="I28" s="23"/>
      <c r="J28" s="23"/>
      <c r="K28" s="23"/>
      <c r="L28" s="23"/>
      <c r="M28" s="23"/>
      <c r="N28" s="23"/>
      <c r="O28" s="23"/>
      <c r="P28" s="23"/>
      <c r="Q28" s="23"/>
      <c r="R28" s="30"/>
    </row>
    <row r="29" spans="1:18" ht="15">
      <c r="A29" s="125" t="s">
        <v>133</v>
      </c>
      <c r="B29" s="212" t="s">
        <v>134</v>
      </c>
      <c r="C29" s="237">
        <f>SUM(C19:C28)</f>
        <v>1077</v>
      </c>
      <c r="D29" s="373">
        <f aca="true" t="shared" si="1" ref="D29:R29">SUM(D19:D28)</f>
        <v>1325</v>
      </c>
      <c r="E29" s="373">
        <f t="shared" si="1"/>
        <v>672</v>
      </c>
      <c r="F29" s="373">
        <f t="shared" si="1"/>
        <v>483</v>
      </c>
      <c r="G29" s="373">
        <f t="shared" si="1"/>
        <v>0</v>
      </c>
      <c r="H29" s="373">
        <f t="shared" si="1"/>
        <v>0</v>
      </c>
      <c r="I29" s="373">
        <f t="shared" si="1"/>
        <v>0</v>
      </c>
      <c r="J29" s="373">
        <f t="shared" si="1"/>
        <v>0</v>
      </c>
      <c r="K29" s="373">
        <f t="shared" si="1"/>
        <v>820</v>
      </c>
      <c r="L29" s="373">
        <f t="shared" si="1"/>
        <v>1148</v>
      </c>
      <c r="M29" s="373">
        <f t="shared" si="1"/>
        <v>717</v>
      </c>
      <c r="N29" s="373">
        <f t="shared" si="1"/>
        <v>491</v>
      </c>
      <c r="O29" s="373">
        <f t="shared" si="1"/>
        <v>80</v>
      </c>
      <c r="P29" s="373">
        <f t="shared" si="1"/>
        <v>82</v>
      </c>
      <c r="Q29" s="373">
        <f t="shared" si="1"/>
        <v>37</v>
      </c>
      <c r="R29" s="364">
        <f t="shared" si="1"/>
        <v>36</v>
      </c>
    </row>
    <row r="30" spans="1:18" ht="45">
      <c r="A30" s="368" t="s">
        <v>498</v>
      </c>
      <c r="B30" s="9"/>
      <c r="C30" s="456"/>
      <c r="D30" s="457"/>
      <c r="E30" s="457"/>
      <c r="F30" s="457"/>
      <c r="G30" s="457"/>
      <c r="H30" s="457"/>
      <c r="I30" s="457"/>
      <c r="J30" s="457"/>
      <c r="K30" s="457"/>
      <c r="L30" s="457"/>
      <c r="M30" s="457"/>
      <c r="N30" s="457"/>
      <c r="O30" s="457"/>
      <c r="P30" s="457"/>
      <c r="Q30" s="457"/>
      <c r="R30" s="458"/>
    </row>
    <row r="31" spans="1:18" ht="25.5">
      <c r="A31" s="374" t="s">
        <v>10</v>
      </c>
      <c r="B31" s="372" t="s">
        <v>9</v>
      </c>
      <c r="C31" s="126"/>
      <c r="D31" s="127"/>
      <c r="E31" s="127"/>
      <c r="F31" s="127"/>
      <c r="G31" s="127"/>
      <c r="H31" s="127"/>
      <c r="I31" s="127"/>
      <c r="J31" s="127"/>
      <c r="K31" s="127"/>
      <c r="L31" s="127"/>
      <c r="M31" s="127"/>
      <c r="N31" s="127"/>
      <c r="O31" s="127"/>
      <c r="P31" s="127"/>
      <c r="Q31" s="127"/>
      <c r="R31" s="128"/>
    </row>
    <row r="32" spans="1:18" ht="15">
      <c r="A32" s="375" t="s">
        <v>5</v>
      </c>
      <c r="B32" s="369" t="s">
        <v>8</v>
      </c>
      <c r="C32" s="369"/>
      <c r="D32" s="370"/>
      <c r="E32" s="370"/>
      <c r="F32" s="370"/>
      <c r="G32" s="370"/>
      <c r="H32" s="370"/>
      <c r="I32" s="370"/>
      <c r="J32" s="370"/>
      <c r="K32" s="370"/>
      <c r="L32" s="370"/>
      <c r="M32" s="370"/>
      <c r="N32" s="370"/>
      <c r="O32" s="370"/>
      <c r="P32" s="370"/>
      <c r="Q32" s="370"/>
      <c r="R32" s="28"/>
    </row>
    <row r="33" spans="1:18" ht="15">
      <c r="A33" s="375" t="s">
        <v>11</v>
      </c>
      <c r="B33" s="371" t="s">
        <v>6</v>
      </c>
      <c r="C33" s="371"/>
      <c r="D33" s="370"/>
      <c r="E33" s="370"/>
      <c r="F33" s="370"/>
      <c r="G33" s="370"/>
      <c r="H33" s="370"/>
      <c r="I33" s="370"/>
      <c r="J33" s="370"/>
      <c r="K33" s="370"/>
      <c r="L33" s="370"/>
      <c r="M33" s="370"/>
      <c r="N33" s="370"/>
      <c r="O33" s="370"/>
      <c r="P33" s="370"/>
      <c r="Q33" s="370"/>
      <c r="R33" s="28"/>
    </row>
    <row r="34" spans="1:18" ht="25.5">
      <c r="A34" s="375" t="s">
        <v>12</v>
      </c>
      <c r="B34" s="371">
        <v>41.43</v>
      </c>
      <c r="C34" s="371"/>
      <c r="D34" s="370"/>
      <c r="E34" s="370"/>
      <c r="F34" s="370"/>
      <c r="G34" s="370"/>
      <c r="H34" s="370"/>
      <c r="I34" s="370"/>
      <c r="J34" s="370"/>
      <c r="K34" s="370"/>
      <c r="L34" s="370"/>
      <c r="M34" s="370"/>
      <c r="N34" s="370"/>
      <c r="O34" s="370"/>
      <c r="P34" s="370"/>
      <c r="Q34" s="370"/>
      <c r="R34" s="28"/>
    </row>
    <row r="35" spans="1:18" ht="25.5">
      <c r="A35" s="375" t="s">
        <v>13</v>
      </c>
      <c r="B35" s="371" t="s">
        <v>7</v>
      </c>
      <c r="C35" s="371"/>
      <c r="D35" s="370"/>
      <c r="E35" s="370"/>
      <c r="F35" s="370"/>
      <c r="G35" s="370"/>
      <c r="H35" s="370"/>
      <c r="I35" s="370"/>
      <c r="J35" s="370"/>
      <c r="K35" s="370"/>
      <c r="L35" s="370"/>
      <c r="M35" s="370"/>
      <c r="N35" s="370"/>
      <c r="O35" s="370"/>
      <c r="P35" s="370"/>
      <c r="Q35" s="370"/>
      <c r="R35" s="28"/>
    </row>
    <row r="36" spans="1:18" ht="25.5">
      <c r="A36" s="375" t="s">
        <v>14</v>
      </c>
      <c r="B36" s="371" t="s">
        <v>20</v>
      </c>
      <c r="C36" s="439">
        <v>634</v>
      </c>
      <c r="D36" s="370">
        <v>640</v>
      </c>
      <c r="E36" s="370">
        <v>114</v>
      </c>
      <c r="F36" s="370">
        <v>112</v>
      </c>
      <c r="G36" s="370"/>
      <c r="H36" s="370"/>
      <c r="I36" s="370"/>
      <c r="J36" s="370"/>
      <c r="K36" s="139">
        <v>258</v>
      </c>
      <c r="L36" s="370">
        <v>258</v>
      </c>
      <c r="M36" s="370">
        <v>102</v>
      </c>
      <c r="N36" s="370">
        <v>101</v>
      </c>
      <c r="O36" s="370"/>
      <c r="P36" s="370"/>
      <c r="Q36" s="370"/>
      <c r="R36" s="28"/>
    </row>
    <row r="37" spans="1:18" ht="15">
      <c r="A37" s="375" t="s">
        <v>15</v>
      </c>
      <c r="B37" s="371">
        <v>62.65</v>
      </c>
      <c r="C37" s="371"/>
      <c r="D37" s="370"/>
      <c r="E37" s="370"/>
      <c r="F37" s="370"/>
      <c r="G37" s="370"/>
      <c r="H37" s="370"/>
      <c r="I37" s="370"/>
      <c r="J37" s="370"/>
      <c r="K37" s="370"/>
      <c r="L37" s="370"/>
      <c r="M37" s="370"/>
      <c r="N37" s="370"/>
      <c r="O37" s="370"/>
      <c r="P37" s="370"/>
      <c r="Q37" s="370"/>
      <c r="R37" s="28"/>
    </row>
    <row r="38" spans="1:18" ht="25.5">
      <c r="A38" s="375" t="s">
        <v>16</v>
      </c>
      <c r="B38" s="371">
        <v>68</v>
      </c>
      <c r="C38" s="371"/>
      <c r="D38" s="370"/>
      <c r="E38" s="370"/>
      <c r="F38" s="370"/>
      <c r="G38" s="370"/>
      <c r="H38" s="370"/>
      <c r="I38" s="370"/>
      <c r="J38" s="370"/>
      <c r="K38" s="370"/>
      <c r="L38" s="370"/>
      <c r="M38" s="370"/>
      <c r="N38" s="370"/>
      <c r="O38" s="370"/>
      <c r="P38" s="370"/>
      <c r="Q38" s="370"/>
      <c r="R38" s="28"/>
    </row>
    <row r="39" spans="1:18" ht="25.5">
      <c r="A39" s="375" t="s">
        <v>17</v>
      </c>
      <c r="B39" s="371">
        <v>74.75</v>
      </c>
      <c r="C39" s="371"/>
      <c r="D39" s="370"/>
      <c r="E39" s="370"/>
      <c r="F39" s="370"/>
      <c r="G39" s="370"/>
      <c r="H39" s="370"/>
      <c r="I39" s="370"/>
      <c r="J39" s="370"/>
      <c r="K39" s="370"/>
      <c r="L39" s="370"/>
      <c r="M39" s="370"/>
      <c r="N39" s="370"/>
      <c r="O39" s="370"/>
      <c r="P39" s="370"/>
      <c r="Q39" s="370"/>
      <c r="R39" s="28"/>
    </row>
    <row r="40" spans="1:18" ht="25.5">
      <c r="A40" s="375" t="s">
        <v>18</v>
      </c>
      <c r="B40" s="371">
        <v>77</v>
      </c>
      <c r="C40" s="371"/>
      <c r="D40" s="370"/>
      <c r="E40" s="370"/>
      <c r="F40" s="370"/>
      <c r="G40" s="370"/>
      <c r="H40" s="370"/>
      <c r="I40" s="370"/>
      <c r="J40" s="370"/>
      <c r="K40" s="370"/>
      <c r="L40" s="370"/>
      <c r="M40" s="370"/>
      <c r="N40" s="370"/>
      <c r="O40" s="370"/>
      <c r="P40" s="370"/>
      <c r="Q40" s="370"/>
      <c r="R40" s="28"/>
    </row>
    <row r="41" spans="1:18" ht="25.5">
      <c r="A41" s="21" t="s">
        <v>19</v>
      </c>
      <c r="B41" s="22">
        <v>81.82</v>
      </c>
      <c r="C41" s="440">
        <v>585</v>
      </c>
      <c r="D41" s="23">
        <v>585</v>
      </c>
      <c r="E41" s="23">
        <v>130</v>
      </c>
      <c r="F41" s="23">
        <v>130</v>
      </c>
      <c r="G41" s="23"/>
      <c r="H41" s="23"/>
      <c r="I41" s="23"/>
      <c r="J41" s="23"/>
      <c r="K41" s="141">
        <v>142</v>
      </c>
      <c r="L41" s="23">
        <v>142</v>
      </c>
      <c r="M41" s="23">
        <v>78</v>
      </c>
      <c r="N41" s="23">
        <v>77</v>
      </c>
      <c r="O41" s="141">
        <v>17</v>
      </c>
      <c r="P41" s="23">
        <v>17</v>
      </c>
      <c r="Q41" s="23">
        <v>10</v>
      </c>
      <c r="R41" s="30">
        <v>8</v>
      </c>
    </row>
    <row r="42" spans="1:18" ht="13.5" thickBot="1">
      <c r="A42" s="125" t="s">
        <v>133</v>
      </c>
      <c r="B42" s="212" t="s">
        <v>134</v>
      </c>
      <c r="C42" s="237">
        <f>SUM(C32:C41)</f>
        <v>1219</v>
      </c>
      <c r="D42" s="373">
        <f aca="true" t="shared" si="2" ref="D42:R42">SUM(D32:D41)</f>
        <v>1225</v>
      </c>
      <c r="E42" s="373">
        <f t="shared" si="2"/>
        <v>244</v>
      </c>
      <c r="F42" s="373">
        <f t="shared" si="2"/>
        <v>242</v>
      </c>
      <c r="G42" s="373">
        <f t="shared" si="2"/>
        <v>0</v>
      </c>
      <c r="H42" s="373">
        <f t="shared" si="2"/>
        <v>0</v>
      </c>
      <c r="I42" s="373">
        <f t="shared" si="2"/>
        <v>0</v>
      </c>
      <c r="J42" s="373">
        <f t="shared" si="2"/>
        <v>0</v>
      </c>
      <c r="K42" s="373">
        <f t="shared" si="2"/>
        <v>400</v>
      </c>
      <c r="L42" s="373">
        <f t="shared" si="2"/>
        <v>400</v>
      </c>
      <c r="M42" s="373">
        <f t="shared" si="2"/>
        <v>180</v>
      </c>
      <c r="N42" s="373">
        <f t="shared" si="2"/>
        <v>178</v>
      </c>
      <c r="O42" s="373">
        <f t="shared" si="2"/>
        <v>17</v>
      </c>
      <c r="P42" s="373">
        <f t="shared" si="2"/>
        <v>17</v>
      </c>
      <c r="Q42" s="373">
        <f t="shared" si="2"/>
        <v>10</v>
      </c>
      <c r="R42" s="364">
        <f t="shared" si="2"/>
        <v>8</v>
      </c>
    </row>
    <row r="43" spans="1:18" ht="30">
      <c r="A43" s="363" t="s">
        <v>500</v>
      </c>
      <c r="B43" s="46"/>
      <c r="C43" s="509"/>
      <c r="D43" s="510"/>
      <c r="E43" s="510"/>
      <c r="F43" s="510"/>
      <c r="G43" s="510"/>
      <c r="H43" s="510"/>
      <c r="I43" s="510"/>
      <c r="J43" s="510"/>
      <c r="K43" s="510"/>
      <c r="L43" s="510"/>
      <c r="M43" s="510"/>
      <c r="N43" s="510"/>
      <c r="O43" s="510"/>
      <c r="P43" s="510"/>
      <c r="Q43" s="510"/>
      <c r="R43" s="511"/>
    </row>
    <row r="44" spans="1:18" ht="25.5">
      <c r="A44" s="374" t="s">
        <v>10</v>
      </c>
      <c r="B44" s="372" t="s">
        <v>9</v>
      </c>
      <c r="C44" s="126"/>
      <c r="D44" s="127"/>
      <c r="E44" s="127"/>
      <c r="F44" s="127"/>
      <c r="G44" s="127"/>
      <c r="H44" s="127"/>
      <c r="I44" s="127"/>
      <c r="J44" s="127"/>
      <c r="K44" s="127"/>
      <c r="L44" s="127"/>
      <c r="M44" s="127"/>
      <c r="N44" s="127"/>
      <c r="O44" s="127"/>
      <c r="P44" s="127"/>
      <c r="Q44" s="127"/>
      <c r="R44" s="128"/>
    </row>
    <row r="45" spans="1:18" ht="15">
      <c r="A45" s="375" t="s">
        <v>5</v>
      </c>
      <c r="B45" s="369" t="s">
        <v>8</v>
      </c>
      <c r="C45" s="369"/>
      <c r="D45" s="370"/>
      <c r="E45" s="370"/>
      <c r="F45" s="370"/>
      <c r="G45" s="370"/>
      <c r="H45" s="370"/>
      <c r="I45" s="370"/>
      <c r="J45" s="370"/>
      <c r="K45" s="370"/>
      <c r="L45" s="370"/>
      <c r="M45" s="370"/>
      <c r="N45" s="370"/>
      <c r="O45" s="370"/>
      <c r="P45" s="370"/>
      <c r="Q45" s="370"/>
      <c r="R45" s="28"/>
    </row>
    <row r="46" spans="1:18" ht="15">
      <c r="A46" s="375" t="s">
        <v>11</v>
      </c>
      <c r="B46" s="371" t="s">
        <v>6</v>
      </c>
      <c r="C46" s="439">
        <v>633</v>
      </c>
      <c r="D46" s="370">
        <v>733</v>
      </c>
      <c r="E46" s="370">
        <v>484</v>
      </c>
      <c r="F46" s="370">
        <v>390</v>
      </c>
      <c r="G46" s="370"/>
      <c r="H46" s="370"/>
      <c r="I46" s="370"/>
      <c r="J46" s="370"/>
      <c r="K46" s="139">
        <v>319</v>
      </c>
      <c r="L46" s="370">
        <v>357</v>
      </c>
      <c r="M46" s="370">
        <v>292</v>
      </c>
      <c r="N46" s="370">
        <v>265</v>
      </c>
      <c r="O46" s="139">
        <v>26</v>
      </c>
      <c r="P46" s="370">
        <v>29</v>
      </c>
      <c r="Q46" s="370">
        <v>24</v>
      </c>
      <c r="R46" s="28">
        <v>24</v>
      </c>
    </row>
    <row r="47" spans="1:18" ht="25.5">
      <c r="A47" s="375" t="s">
        <v>12</v>
      </c>
      <c r="B47" s="371">
        <v>41.43</v>
      </c>
      <c r="C47" s="371"/>
      <c r="D47" s="370"/>
      <c r="E47" s="370"/>
      <c r="F47" s="370"/>
      <c r="G47" s="370"/>
      <c r="H47" s="370"/>
      <c r="I47" s="370"/>
      <c r="J47" s="370"/>
      <c r="K47" s="370"/>
      <c r="L47" s="370"/>
      <c r="M47" s="370"/>
      <c r="N47" s="370"/>
      <c r="O47" s="370"/>
      <c r="P47" s="370"/>
      <c r="Q47" s="370"/>
      <c r="R47" s="28"/>
    </row>
    <row r="48" spans="1:18" ht="25.5">
      <c r="A48" s="375" t="s">
        <v>13</v>
      </c>
      <c r="B48" s="371" t="s">
        <v>7</v>
      </c>
      <c r="C48" s="371"/>
      <c r="D48" s="370"/>
      <c r="E48" s="370"/>
      <c r="F48" s="370"/>
      <c r="G48" s="370"/>
      <c r="H48" s="370"/>
      <c r="I48" s="370"/>
      <c r="J48" s="370"/>
      <c r="K48" s="370"/>
      <c r="L48" s="370"/>
      <c r="M48" s="370"/>
      <c r="N48" s="370"/>
      <c r="O48" s="370"/>
      <c r="P48" s="370"/>
      <c r="Q48" s="370"/>
      <c r="R48" s="28"/>
    </row>
    <row r="49" spans="1:18" ht="25.5">
      <c r="A49" s="375" t="s">
        <v>14</v>
      </c>
      <c r="B49" s="371" t="s">
        <v>20</v>
      </c>
      <c r="C49" s="371"/>
      <c r="D49" s="370"/>
      <c r="E49" s="370"/>
      <c r="F49" s="370"/>
      <c r="G49" s="370"/>
      <c r="H49" s="370"/>
      <c r="I49" s="370"/>
      <c r="J49" s="370"/>
      <c r="K49" s="370"/>
      <c r="L49" s="370"/>
      <c r="M49" s="370"/>
      <c r="N49" s="370"/>
      <c r="O49" s="370"/>
      <c r="P49" s="370"/>
      <c r="Q49" s="370"/>
      <c r="R49" s="28"/>
    </row>
    <row r="50" spans="1:18" ht="15">
      <c r="A50" s="375" t="s">
        <v>15</v>
      </c>
      <c r="B50" s="371">
        <v>62.65</v>
      </c>
      <c r="C50" s="371"/>
      <c r="D50" s="370"/>
      <c r="E50" s="370"/>
      <c r="F50" s="370"/>
      <c r="G50" s="370"/>
      <c r="H50" s="370"/>
      <c r="I50" s="370"/>
      <c r="J50" s="370"/>
      <c r="K50" s="370"/>
      <c r="L50" s="370"/>
      <c r="M50" s="370"/>
      <c r="N50" s="370"/>
      <c r="O50" s="370"/>
      <c r="P50" s="370"/>
      <c r="Q50" s="370"/>
      <c r="R50" s="28"/>
    </row>
    <row r="51" spans="1:18" ht="25.5">
      <c r="A51" s="375" t="s">
        <v>16</v>
      </c>
      <c r="B51" s="371">
        <v>68</v>
      </c>
      <c r="C51" s="371"/>
      <c r="D51" s="370"/>
      <c r="E51" s="370"/>
      <c r="F51" s="370"/>
      <c r="G51" s="370"/>
      <c r="H51" s="370"/>
      <c r="I51" s="370"/>
      <c r="J51" s="370"/>
      <c r="K51" s="370"/>
      <c r="L51" s="370"/>
      <c r="M51" s="370"/>
      <c r="N51" s="370"/>
      <c r="O51" s="370"/>
      <c r="P51" s="370"/>
      <c r="Q51" s="370"/>
      <c r="R51" s="28"/>
    </row>
    <row r="52" spans="1:18" ht="25.5">
      <c r="A52" s="375" t="s">
        <v>17</v>
      </c>
      <c r="B52" s="371">
        <v>74.75</v>
      </c>
      <c r="C52" s="371"/>
      <c r="D52" s="370"/>
      <c r="E52" s="370"/>
      <c r="F52" s="370"/>
      <c r="G52" s="370"/>
      <c r="H52" s="370"/>
      <c r="I52" s="370"/>
      <c r="J52" s="370"/>
      <c r="K52" s="370"/>
      <c r="L52" s="370"/>
      <c r="M52" s="370"/>
      <c r="N52" s="370"/>
      <c r="O52" s="370"/>
      <c r="P52" s="370"/>
      <c r="Q52" s="370"/>
      <c r="R52" s="28"/>
    </row>
    <row r="53" spans="1:18" ht="25.5">
      <c r="A53" s="375" t="s">
        <v>18</v>
      </c>
      <c r="B53" s="371">
        <v>77</v>
      </c>
      <c r="C53" s="371"/>
      <c r="D53" s="370"/>
      <c r="E53" s="370"/>
      <c r="F53" s="370"/>
      <c r="G53" s="370"/>
      <c r="H53" s="370"/>
      <c r="I53" s="370"/>
      <c r="J53" s="370"/>
      <c r="K53" s="370"/>
      <c r="L53" s="370"/>
      <c r="M53" s="370"/>
      <c r="N53" s="370"/>
      <c r="O53" s="370"/>
      <c r="P53" s="370"/>
      <c r="Q53" s="370"/>
      <c r="R53" s="28"/>
    </row>
    <row r="54" spans="1:18" ht="25.5">
      <c r="A54" s="375" t="s">
        <v>19</v>
      </c>
      <c r="B54" s="371">
        <v>81.82</v>
      </c>
      <c r="C54" s="371"/>
      <c r="D54" s="370"/>
      <c r="E54" s="370"/>
      <c r="F54" s="370"/>
      <c r="G54" s="370"/>
      <c r="H54" s="370"/>
      <c r="I54" s="370"/>
      <c r="J54" s="370"/>
      <c r="K54" s="370"/>
      <c r="L54" s="370"/>
      <c r="M54" s="370"/>
      <c r="N54" s="370"/>
      <c r="O54" s="370"/>
      <c r="P54" s="370"/>
      <c r="Q54" s="370"/>
      <c r="R54" s="28"/>
    </row>
    <row r="55" spans="1:18" ht="15">
      <c r="A55" s="125" t="s">
        <v>133</v>
      </c>
      <c r="B55" s="212" t="s">
        <v>134</v>
      </c>
      <c r="C55" s="237">
        <f>SUM(C45:C54)</f>
        <v>633</v>
      </c>
      <c r="D55" s="373">
        <f aca="true" t="shared" si="3" ref="D55:R55">SUM(D45:D54)</f>
        <v>733</v>
      </c>
      <c r="E55" s="373">
        <f t="shared" si="3"/>
        <v>484</v>
      </c>
      <c r="F55" s="373">
        <f t="shared" si="3"/>
        <v>390</v>
      </c>
      <c r="G55" s="373">
        <f t="shared" si="3"/>
        <v>0</v>
      </c>
      <c r="H55" s="373">
        <f t="shared" si="3"/>
        <v>0</v>
      </c>
      <c r="I55" s="373">
        <f t="shared" si="3"/>
        <v>0</v>
      </c>
      <c r="J55" s="373">
        <f t="shared" si="3"/>
        <v>0</v>
      </c>
      <c r="K55" s="373">
        <f t="shared" si="3"/>
        <v>319</v>
      </c>
      <c r="L55" s="373">
        <f t="shared" si="3"/>
        <v>357</v>
      </c>
      <c r="M55" s="373">
        <f t="shared" si="3"/>
        <v>292</v>
      </c>
      <c r="N55" s="373">
        <f t="shared" si="3"/>
        <v>265</v>
      </c>
      <c r="O55" s="373">
        <f t="shared" si="3"/>
        <v>26</v>
      </c>
      <c r="P55" s="373">
        <f t="shared" si="3"/>
        <v>29</v>
      </c>
      <c r="Q55" s="373">
        <f t="shared" si="3"/>
        <v>24</v>
      </c>
      <c r="R55" s="364">
        <f t="shared" si="3"/>
        <v>24</v>
      </c>
    </row>
    <row r="56" spans="1:18" ht="30">
      <c r="A56" s="368" t="s">
        <v>501</v>
      </c>
      <c r="B56" s="9"/>
      <c r="C56" s="456"/>
      <c r="D56" s="457"/>
      <c r="E56" s="457"/>
      <c r="F56" s="457"/>
      <c r="G56" s="457"/>
      <c r="H56" s="457"/>
      <c r="I56" s="457"/>
      <c r="J56" s="457"/>
      <c r="K56" s="457"/>
      <c r="L56" s="457"/>
      <c r="M56" s="457"/>
      <c r="N56" s="457"/>
      <c r="O56" s="457"/>
      <c r="P56" s="457"/>
      <c r="Q56" s="457"/>
      <c r="R56" s="458"/>
    </row>
    <row r="57" spans="1:18" ht="25.5">
      <c r="A57" s="374" t="s">
        <v>10</v>
      </c>
      <c r="B57" s="372" t="s">
        <v>9</v>
      </c>
      <c r="C57" s="126"/>
      <c r="D57" s="127"/>
      <c r="E57" s="127"/>
      <c r="F57" s="127"/>
      <c r="G57" s="127"/>
      <c r="H57" s="127"/>
      <c r="I57" s="127"/>
      <c r="J57" s="127"/>
      <c r="K57" s="127"/>
      <c r="L57" s="127"/>
      <c r="M57" s="127"/>
      <c r="N57" s="127"/>
      <c r="O57" s="127"/>
      <c r="P57" s="127"/>
      <c r="Q57" s="127"/>
      <c r="R57" s="128"/>
    </row>
    <row r="58" spans="1:18" ht="15">
      <c r="A58" s="375" t="s">
        <v>5</v>
      </c>
      <c r="B58" s="369" t="s">
        <v>8</v>
      </c>
      <c r="C58" s="369"/>
      <c r="D58" s="370"/>
      <c r="E58" s="370"/>
      <c r="F58" s="370"/>
      <c r="G58" s="370"/>
      <c r="H58" s="370"/>
      <c r="I58" s="370"/>
      <c r="J58" s="370"/>
      <c r="K58" s="370"/>
      <c r="L58" s="370"/>
      <c r="M58" s="370"/>
      <c r="N58" s="370"/>
      <c r="O58" s="370"/>
      <c r="P58" s="370"/>
      <c r="Q58" s="370"/>
      <c r="R58" s="28"/>
    </row>
    <row r="59" spans="1:18" ht="15">
      <c r="A59" s="375" t="s">
        <v>11</v>
      </c>
      <c r="B59" s="371" t="s">
        <v>6</v>
      </c>
      <c r="C59" s="371"/>
      <c r="D59" s="370"/>
      <c r="E59" s="370"/>
      <c r="F59" s="370"/>
      <c r="G59" s="370"/>
      <c r="H59" s="370"/>
      <c r="I59" s="370"/>
      <c r="J59" s="370"/>
      <c r="K59" s="370"/>
      <c r="L59" s="370"/>
      <c r="M59" s="370"/>
      <c r="N59" s="370"/>
      <c r="O59" s="370"/>
      <c r="P59" s="370"/>
      <c r="Q59" s="370"/>
      <c r="R59" s="28"/>
    </row>
    <row r="60" spans="1:18" ht="25.5">
      <c r="A60" s="375" t="s">
        <v>12</v>
      </c>
      <c r="B60" s="371">
        <v>41.43</v>
      </c>
      <c r="C60" s="371"/>
      <c r="D60" s="370"/>
      <c r="E60" s="370"/>
      <c r="F60" s="370"/>
      <c r="G60" s="370"/>
      <c r="H60" s="370"/>
      <c r="I60" s="370"/>
      <c r="J60" s="370"/>
      <c r="K60" s="370"/>
      <c r="L60" s="370"/>
      <c r="M60" s="370"/>
      <c r="N60" s="370"/>
      <c r="O60" s="370"/>
      <c r="P60" s="370"/>
      <c r="Q60" s="370"/>
      <c r="R60" s="28"/>
    </row>
    <row r="61" spans="1:18" ht="25.5">
      <c r="A61" s="375" t="s">
        <v>13</v>
      </c>
      <c r="B61" s="371" t="s">
        <v>7</v>
      </c>
      <c r="C61" s="439">
        <v>425</v>
      </c>
      <c r="D61" s="370">
        <v>490</v>
      </c>
      <c r="E61" s="370">
        <v>233</v>
      </c>
      <c r="F61" s="370">
        <v>193</v>
      </c>
      <c r="G61" s="370"/>
      <c r="H61" s="370"/>
      <c r="I61" s="370"/>
      <c r="J61" s="370"/>
      <c r="K61" s="370"/>
      <c r="L61" s="370"/>
      <c r="M61" s="370"/>
      <c r="N61" s="370"/>
      <c r="O61" s="370"/>
      <c r="P61" s="370"/>
      <c r="Q61" s="370"/>
      <c r="R61" s="28"/>
    </row>
    <row r="62" spans="1:18" ht="25.5">
      <c r="A62" s="375" t="s">
        <v>14</v>
      </c>
      <c r="B62" s="371" t="s">
        <v>20</v>
      </c>
      <c r="C62" s="439">
        <v>510</v>
      </c>
      <c r="D62" s="370">
        <v>514</v>
      </c>
      <c r="E62" s="370">
        <v>243</v>
      </c>
      <c r="F62" s="370">
        <v>187</v>
      </c>
      <c r="G62" s="370"/>
      <c r="H62" s="370"/>
      <c r="I62" s="370"/>
      <c r="J62" s="370"/>
      <c r="K62" s="370"/>
      <c r="L62" s="370"/>
      <c r="M62" s="370"/>
      <c r="N62" s="370"/>
      <c r="O62" s="370"/>
      <c r="P62" s="370"/>
      <c r="Q62" s="370"/>
      <c r="R62" s="28"/>
    </row>
    <row r="63" spans="1:18" ht="15">
      <c r="A63" s="375" t="s">
        <v>15</v>
      </c>
      <c r="B63" s="371">
        <v>62.65</v>
      </c>
      <c r="C63" s="371"/>
      <c r="D63" s="370"/>
      <c r="E63" s="370"/>
      <c r="F63" s="370"/>
      <c r="G63" s="370"/>
      <c r="H63" s="370"/>
      <c r="I63" s="370"/>
      <c r="J63" s="370"/>
      <c r="K63" s="370"/>
      <c r="L63" s="370"/>
      <c r="M63" s="370"/>
      <c r="N63" s="370"/>
      <c r="O63" s="370"/>
      <c r="P63" s="370"/>
      <c r="Q63" s="370"/>
      <c r="R63" s="28"/>
    </row>
    <row r="64" spans="1:18" ht="25.5">
      <c r="A64" s="375" t="s">
        <v>16</v>
      </c>
      <c r="B64" s="371">
        <v>68</v>
      </c>
      <c r="C64" s="371"/>
      <c r="D64" s="370"/>
      <c r="E64" s="370"/>
      <c r="F64" s="370"/>
      <c r="G64" s="370"/>
      <c r="H64" s="370"/>
      <c r="I64" s="370"/>
      <c r="J64" s="370"/>
      <c r="K64" s="370"/>
      <c r="L64" s="370"/>
      <c r="M64" s="370"/>
      <c r="N64" s="370"/>
      <c r="O64" s="370"/>
      <c r="P64" s="370"/>
      <c r="Q64" s="370"/>
      <c r="R64" s="28"/>
    </row>
    <row r="65" spans="1:18" ht="25.5">
      <c r="A65" s="375" t="s">
        <v>17</v>
      </c>
      <c r="B65" s="371">
        <v>74.75</v>
      </c>
      <c r="C65" s="439">
        <v>775</v>
      </c>
      <c r="D65" s="370">
        <v>908</v>
      </c>
      <c r="E65" s="370">
        <v>395</v>
      </c>
      <c r="F65" s="370">
        <v>329</v>
      </c>
      <c r="G65" s="139">
        <v>79</v>
      </c>
      <c r="H65" s="370">
        <v>79</v>
      </c>
      <c r="I65" s="370">
        <v>34</v>
      </c>
      <c r="J65" s="370">
        <v>19</v>
      </c>
      <c r="K65" s="139">
        <v>270</v>
      </c>
      <c r="L65" s="370">
        <v>302</v>
      </c>
      <c r="M65" s="370">
        <v>226</v>
      </c>
      <c r="N65" s="370">
        <v>180</v>
      </c>
      <c r="O65" s="139">
        <v>7</v>
      </c>
      <c r="P65" s="370">
        <v>7</v>
      </c>
      <c r="Q65" s="370">
        <v>6</v>
      </c>
      <c r="R65" s="28">
        <v>6</v>
      </c>
    </row>
    <row r="66" spans="1:18" ht="25.5">
      <c r="A66" s="375" t="s">
        <v>18</v>
      </c>
      <c r="B66" s="371">
        <v>77</v>
      </c>
      <c r="C66" s="371"/>
      <c r="D66" s="370"/>
      <c r="E66" s="370"/>
      <c r="F66" s="370"/>
      <c r="G66" s="370"/>
      <c r="H66" s="370"/>
      <c r="I66" s="370"/>
      <c r="J66" s="370"/>
      <c r="K66" s="370"/>
      <c r="L66" s="370"/>
      <c r="M66" s="370"/>
      <c r="N66" s="370"/>
      <c r="O66" s="370"/>
      <c r="P66" s="370"/>
      <c r="Q66" s="370"/>
      <c r="R66" s="28"/>
    </row>
    <row r="67" spans="1:18" ht="25.5">
      <c r="A67" s="21" t="s">
        <v>19</v>
      </c>
      <c r="B67" s="22">
        <v>81.82</v>
      </c>
      <c r="C67" s="22"/>
      <c r="D67" s="23"/>
      <c r="E67" s="23"/>
      <c r="F67" s="23"/>
      <c r="G67" s="23"/>
      <c r="H67" s="23"/>
      <c r="I67" s="23"/>
      <c r="J67" s="23"/>
      <c r="K67" s="23"/>
      <c r="L67" s="23"/>
      <c r="M67" s="23"/>
      <c r="N67" s="23"/>
      <c r="O67" s="23"/>
      <c r="P67" s="23"/>
      <c r="Q67" s="23"/>
      <c r="R67" s="30"/>
    </row>
    <row r="68" spans="1:18" ht="15">
      <c r="A68" s="125" t="s">
        <v>133</v>
      </c>
      <c r="B68" s="212" t="s">
        <v>134</v>
      </c>
      <c r="C68" s="237">
        <f>SUM(C58:C67)</f>
        <v>1710</v>
      </c>
      <c r="D68" s="373">
        <f aca="true" t="shared" si="4" ref="D68:R68">SUM(D58:D67)</f>
        <v>1912</v>
      </c>
      <c r="E68" s="373">
        <f t="shared" si="4"/>
        <v>871</v>
      </c>
      <c r="F68" s="373">
        <f t="shared" si="4"/>
        <v>709</v>
      </c>
      <c r="G68" s="373">
        <f t="shared" si="4"/>
        <v>79</v>
      </c>
      <c r="H68" s="373">
        <f t="shared" si="4"/>
        <v>79</v>
      </c>
      <c r="I68" s="373">
        <f t="shared" si="4"/>
        <v>34</v>
      </c>
      <c r="J68" s="373">
        <f t="shared" si="4"/>
        <v>19</v>
      </c>
      <c r="K68" s="373">
        <f t="shared" si="4"/>
        <v>270</v>
      </c>
      <c r="L68" s="373">
        <f t="shared" si="4"/>
        <v>302</v>
      </c>
      <c r="M68" s="373">
        <f t="shared" si="4"/>
        <v>226</v>
      </c>
      <c r="N68" s="373">
        <f t="shared" si="4"/>
        <v>180</v>
      </c>
      <c r="O68" s="373">
        <f t="shared" si="4"/>
        <v>7</v>
      </c>
      <c r="P68" s="373">
        <f t="shared" si="4"/>
        <v>7</v>
      </c>
      <c r="Q68" s="373">
        <f t="shared" si="4"/>
        <v>6</v>
      </c>
      <c r="R68" s="364">
        <f t="shared" si="4"/>
        <v>6</v>
      </c>
    </row>
    <row r="69" spans="1:18" ht="30">
      <c r="A69" s="368" t="s">
        <v>506</v>
      </c>
      <c r="B69" s="9"/>
      <c r="C69" s="456"/>
      <c r="D69" s="457"/>
      <c r="E69" s="457"/>
      <c r="F69" s="457"/>
      <c r="G69" s="457"/>
      <c r="H69" s="457"/>
      <c r="I69" s="457"/>
      <c r="J69" s="457"/>
      <c r="K69" s="457"/>
      <c r="L69" s="457"/>
      <c r="M69" s="457"/>
      <c r="N69" s="457"/>
      <c r="O69" s="457"/>
      <c r="P69" s="457"/>
      <c r="Q69" s="457"/>
      <c r="R69" s="458"/>
    </row>
    <row r="70" spans="1:18" ht="25.5">
      <c r="A70" s="374" t="s">
        <v>10</v>
      </c>
      <c r="B70" s="372" t="s">
        <v>9</v>
      </c>
      <c r="C70" s="126"/>
      <c r="D70" s="127"/>
      <c r="E70" s="127"/>
      <c r="F70" s="127"/>
      <c r="G70" s="127"/>
      <c r="H70" s="127"/>
      <c r="I70" s="127"/>
      <c r="J70" s="127"/>
      <c r="K70" s="127"/>
      <c r="L70" s="127"/>
      <c r="M70" s="127"/>
      <c r="N70" s="127"/>
      <c r="O70" s="127"/>
      <c r="P70" s="127"/>
      <c r="Q70" s="127"/>
      <c r="R70" s="128"/>
    </row>
    <row r="71" spans="1:18" ht="15">
      <c r="A71" s="375" t="s">
        <v>5</v>
      </c>
      <c r="B71" s="369" t="s">
        <v>8</v>
      </c>
      <c r="C71" s="369"/>
      <c r="D71" s="370"/>
      <c r="E71" s="370"/>
      <c r="F71" s="370"/>
      <c r="G71" s="370"/>
      <c r="H71" s="370"/>
      <c r="I71" s="370"/>
      <c r="J71" s="370"/>
      <c r="K71" s="370"/>
      <c r="L71" s="370"/>
      <c r="M71" s="370"/>
      <c r="N71" s="370"/>
      <c r="O71" s="370"/>
      <c r="P71" s="370"/>
      <c r="Q71" s="370"/>
      <c r="R71" s="28"/>
    </row>
    <row r="72" spans="1:18" ht="15">
      <c r="A72" s="375" t="s">
        <v>11</v>
      </c>
      <c r="B72" s="371" t="s">
        <v>6</v>
      </c>
      <c r="C72" s="439">
        <v>612</v>
      </c>
      <c r="D72" s="370">
        <v>707</v>
      </c>
      <c r="E72" s="370">
        <v>531</v>
      </c>
      <c r="F72" s="370">
        <v>435</v>
      </c>
      <c r="G72" s="370"/>
      <c r="H72" s="370"/>
      <c r="I72" s="370"/>
      <c r="J72" s="370"/>
      <c r="K72" s="139">
        <v>73</v>
      </c>
      <c r="L72" s="370">
        <v>80</v>
      </c>
      <c r="M72" s="370">
        <v>66</v>
      </c>
      <c r="N72" s="370">
        <v>63</v>
      </c>
      <c r="O72" s="370"/>
      <c r="P72" s="370"/>
      <c r="Q72" s="370"/>
      <c r="R72" s="28"/>
    </row>
    <row r="73" spans="1:18" ht="25.5">
      <c r="A73" s="375" t="s">
        <v>12</v>
      </c>
      <c r="B73" s="371">
        <v>41.43</v>
      </c>
      <c r="C73" s="371"/>
      <c r="D73" s="370"/>
      <c r="E73" s="370"/>
      <c r="F73" s="370"/>
      <c r="G73" s="370"/>
      <c r="H73" s="370"/>
      <c r="I73" s="370"/>
      <c r="J73" s="370"/>
      <c r="K73" s="370"/>
      <c r="L73" s="370"/>
      <c r="M73" s="370"/>
      <c r="N73" s="370"/>
      <c r="O73" s="370"/>
      <c r="P73" s="370"/>
      <c r="Q73" s="370"/>
      <c r="R73" s="28"/>
    </row>
    <row r="74" spans="1:18" ht="25.5">
      <c r="A74" s="375" t="s">
        <v>13</v>
      </c>
      <c r="B74" s="371" t="s">
        <v>7</v>
      </c>
      <c r="C74" s="371"/>
      <c r="D74" s="370"/>
      <c r="E74" s="370"/>
      <c r="F74" s="370"/>
      <c r="G74" s="370"/>
      <c r="H74" s="370"/>
      <c r="I74" s="370"/>
      <c r="J74" s="370"/>
      <c r="K74" s="370"/>
      <c r="L74" s="370"/>
      <c r="M74" s="370"/>
      <c r="N74" s="370"/>
      <c r="O74" s="370"/>
      <c r="P74" s="370"/>
      <c r="Q74" s="370"/>
      <c r="R74" s="28"/>
    </row>
    <row r="75" spans="1:18" ht="25.5">
      <c r="A75" s="375" t="s">
        <v>14</v>
      </c>
      <c r="B75" s="371" t="s">
        <v>20</v>
      </c>
      <c r="C75" s="371"/>
      <c r="D75" s="370"/>
      <c r="E75" s="370"/>
      <c r="F75" s="370"/>
      <c r="G75" s="370"/>
      <c r="H75" s="370"/>
      <c r="I75" s="370"/>
      <c r="J75" s="370"/>
      <c r="K75" s="370"/>
      <c r="L75" s="370"/>
      <c r="M75" s="370"/>
      <c r="N75" s="370"/>
      <c r="O75" s="370"/>
      <c r="P75" s="370"/>
      <c r="Q75" s="370"/>
      <c r="R75" s="28"/>
    </row>
    <row r="76" spans="1:18" ht="15">
      <c r="A76" s="375" t="s">
        <v>15</v>
      </c>
      <c r="B76" s="371">
        <v>62.65</v>
      </c>
      <c r="C76" s="371"/>
      <c r="D76" s="370"/>
      <c r="E76" s="370"/>
      <c r="F76" s="370"/>
      <c r="G76" s="370"/>
      <c r="H76" s="370"/>
      <c r="I76" s="370"/>
      <c r="J76" s="370"/>
      <c r="K76" s="370"/>
      <c r="L76" s="370"/>
      <c r="M76" s="370"/>
      <c r="N76" s="370"/>
      <c r="O76" s="370"/>
      <c r="P76" s="370"/>
      <c r="Q76" s="370"/>
      <c r="R76" s="28"/>
    </row>
    <row r="77" spans="1:18" ht="25.5">
      <c r="A77" s="375" t="s">
        <v>16</v>
      </c>
      <c r="B77" s="371">
        <v>68</v>
      </c>
      <c r="C77" s="371"/>
      <c r="D77" s="370"/>
      <c r="E77" s="370"/>
      <c r="F77" s="370"/>
      <c r="G77" s="370"/>
      <c r="H77" s="370"/>
      <c r="I77" s="370"/>
      <c r="J77" s="370"/>
      <c r="K77" s="370"/>
      <c r="L77" s="370"/>
      <c r="M77" s="370"/>
      <c r="N77" s="370"/>
      <c r="O77" s="370"/>
      <c r="P77" s="370"/>
      <c r="Q77" s="370"/>
      <c r="R77" s="28"/>
    </row>
    <row r="78" spans="1:18" ht="25.5">
      <c r="A78" s="375" t="s">
        <v>17</v>
      </c>
      <c r="B78" s="371">
        <v>74.75</v>
      </c>
      <c r="C78" s="371"/>
      <c r="D78" s="370"/>
      <c r="E78" s="370"/>
      <c r="F78" s="370"/>
      <c r="G78" s="370"/>
      <c r="H78" s="370"/>
      <c r="I78" s="370"/>
      <c r="J78" s="370"/>
      <c r="K78" s="370"/>
      <c r="L78" s="370"/>
      <c r="M78" s="370"/>
      <c r="N78" s="370"/>
      <c r="O78" s="370"/>
      <c r="P78" s="370"/>
      <c r="Q78" s="370"/>
      <c r="R78" s="28"/>
    </row>
    <row r="79" spans="1:18" ht="25.5">
      <c r="A79" s="375" t="s">
        <v>18</v>
      </c>
      <c r="B79" s="371">
        <v>77</v>
      </c>
      <c r="C79" s="371"/>
      <c r="D79" s="370"/>
      <c r="E79" s="370"/>
      <c r="F79" s="370"/>
      <c r="G79" s="370"/>
      <c r="H79" s="370"/>
      <c r="I79" s="370"/>
      <c r="J79" s="370"/>
      <c r="K79" s="370"/>
      <c r="L79" s="370"/>
      <c r="M79" s="370"/>
      <c r="N79" s="370"/>
      <c r="O79" s="370"/>
      <c r="P79" s="370"/>
      <c r="Q79" s="370"/>
      <c r="R79" s="28"/>
    </row>
    <row r="80" spans="1:18" ht="25.5">
      <c r="A80" s="21" t="s">
        <v>19</v>
      </c>
      <c r="B80" s="22">
        <v>81.82</v>
      </c>
      <c r="C80" s="22"/>
      <c r="D80" s="23"/>
      <c r="E80" s="23"/>
      <c r="F80" s="23"/>
      <c r="G80" s="23"/>
      <c r="H80" s="23"/>
      <c r="I80" s="23"/>
      <c r="J80" s="23"/>
      <c r="K80" s="23"/>
      <c r="L80" s="23"/>
      <c r="M80" s="23"/>
      <c r="N80" s="23"/>
      <c r="O80" s="23"/>
      <c r="P80" s="23"/>
      <c r="Q80" s="23"/>
      <c r="R80" s="30"/>
    </row>
    <row r="81" spans="1:18" ht="15">
      <c r="A81" s="125" t="s">
        <v>133</v>
      </c>
      <c r="B81" s="212" t="s">
        <v>134</v>
      </c>
      <c r="C81" s="237">
        <f>SUM(C71:C80)</f>
        <v>612</v>
      </c>
      <c r="D81" s="373">
        <f aca="true" t="shared" si="5" ref="D81:R81">SUM(D71:D80)</f>
        <v>707</v>
      </c>
      <c r="E81" s="373">
        <f t="shared" si="5"/>
        <v>531</v>
      </c>
      <c r="F81" s="373">
        <f t="shared" si="5"/>
        <v>435</v>
      </c>
      <c r="G81" s="373">
        <f t="shared" si="5"/>
        <v>0</v>
      </c>
      <c r="H81" s="373">
        <f t="shared" si="5"/>
        <v>0</v>
      </c>
      <c r="I81" s="373">
        <f t="shared" si="5"/>
        <v>0</v>
      </c>
      <c r="J81" s="373">
        <f t="shared" si="5"/>
        <v>0</v>
      </c>
      <c r="K81" s="373">
        <f t="shared" si="5"/>
        <v>73</v>
      </c>
      <c r="L81" s="373">
        <f t="shared" si="5"/>
        <v>80</v>
      </c>
      <c r="M81" s="373">
        <f t="shared" si="5"/>
        <v>66</v>
      </c>
      <c r="N81" s="373">
        <f t="shared" si="5"/>
        <v>63</v>
      </c>
      <c r="O81" s="373">
        <f t="shared" si="5"/>
        <v>0</v>
      </c>
      <c r="P81" s="373">
        <f t="shared" si="5"/>
        <v>0</v>
      </c>
      <c r="Q81" s="373">
        <f t="shared" si="5"/>
        <v>0</v>
      </c>
      <c r="R81" s="364">
        <f t="shared" si="5"/>
        <v>0</v>
      </c>
    </row>
    <row r="82" spans="1:18" ht="30">
      <c r="A82" s="368" t="s">
        <v>553</v>
      </c>
      <c r="B82" s="9"/>
      <c r="C82" s="456"/>
      <c r="D82" s="457"/>
      <c r="E82" s="457"/>
      <c r="F82" s="457"/>
      <c r="G82" s="457"/>
      <c r="H82" s="457"/>
      <c r="I82" s="457"/>
      <c r="J82" s="457"/>
      <c r="K82" s="457"/>
      <c r="L82" s="457"/>
      <c r="M82" s="457"/>
      <c r="N82" s="457"/>
      <c r="O82" s="457"/>
      <c r="P82" s="457"/>
      <c r="Q82" s="457"/>
      <c r="R82" s="458"/>
    </row>
    <row r="83" spans="1:18" ht="25.5">
      <c r="A83" s="374" t="s">
        <v>10</v>
      </c>
      <c r="B83" s="372" t="s">
        <v>9</v>
      </c>
      <c r="C83" s="126"/>
      <c r="D83" s="127"/>
      <c r="E83" s="127"/>
      <c r="F83" s="127"/>
      <c r="G83" s="127"/>
      <c r="H83" s="127"/>
      <c r="I83" s="127"/>
      <c r="J83" s="127"/>
      <c r="K83" s="127"/>
      <c r="L83" s="127"/>
      <c r="M83" s="127"/>
      <c r="N83" s="127"/>
      <c r="O83" s="127"/>
      <c r="P83" s="127"/>
      <c r="Q83" s="127"/>
      <c r="R83" s="128"/>
    </row>
    <row r="84" spans="1:18" ht="15">
      <c r="A84" s="375" t="s">
        <v>5</v>
      </c>
      <c r="B84" s="369" t="s">
        <v>8</v>
      </c>
      <c r="C84" s="369"/>
      <c r="D84" s="370"/>
      <c r="E84" s="370"/>
      <c r="F84" s="370"/>
      <c r="G84" s="370"/>
      <c r="H84" s="370"/>
      <c r="I84" s="370"/>
      <c r="J84" s="370"/>
      <c r="K84" s="370"/>
      <c r="L84" s="370"/>
      <c r="M84" s="370"/>
      <c r="N84" s="370"/>
      <c r="O84" s="370"/>
      <c r="P84" s="370"/>
      <c r="Q84" s="370"/>
      <c r="R84" s="28"/>
    </row>
    <row r="85" spans="1:18" ht="15">
      <c r="A85" s="375" t="s">
        <v>11</v>
      </c>
      <c r="B85" s="371" t="s">
        <v>6</v>
      </c>
      <c r="C85" s="371"/>
      <c r="D85" s="370"/>
      <c r="E85" s="370"/>
      <c r="F85" s="370"/>
      <c r="G85" s="370"/>
      <c r="H85" s="370"/>
      <c r="I85" s="370"/>
      <c r="J85" s="370"/>
      <c r="K85" s="370"/>
      <c r="L85" s="370"/>
      <c r="M85" s="370"/>
      <c r="N85" s="370"/>
      <c r="O85" s="139">
        <v>6</v>
      </c>
      <c r="P85" s="370">
        <v>6</v>
      </c>
      <c r="Q85" s="370">
        <v>6</v>
      </c>
      <c r="R85" s="28">
        <v>6</v>
      </c>
    </row>
    <row r="86" spans="1:18" ht="25.5">
      <c r="A86" s="375" t="s">
        <v>12</v>
      </c>
      <c r="B86" s="371">
        <v>41.43</v>
      </c>
      <c r="C86" s="371"/>
      <c r="D86" s="370"/>
      <c r="E86" s="370"/>
      <c r="F86" s="370"/>
      <c r="G86" s="370"/>
      <c r="H86" s="370"/>
      <c r="I86" s="370"/>
      <c r="J86" s="370"/>
      <c r="K86" s="370"/>
      <c r="L86" s="370"/>
      <c r="M86" s="370"/>
      <c r="N86" s="370"/>
      <c r="O86" s="370"/>
      <c r="P86" s="370"/>
      <c r="Q86" s="370"/>
      <c r="R86" s="28"/>
    </row>
    <row r="87" spans="1:18" ht="25.5">
      <c r="A87" s="375" t="s">
        <v>13</v>
      </c>
      <c r="B87" s="371" t="s">
        <v>7</v>
      </c>
      <c r="C87" s="371"/>
      <c r="D87" s="370"/>
      <c r="E87" s="370"/>
      <c r="F87" s="370"/>
      <c r="G87" s="370"/>
      <c r="H87" s="370"/>
      <c r="I87" s="370"/>
      <c r="J87" s="370"/>
      <c r="K87" s="370"/>
      <c r="L87" s="370"/>
      <c r="M87" s="370"/>
      <c r="N87" s="370"/>
      <c r="O87" s="370"/>
      <c r="P87" s="370"/>
      <c r="Q87" s="370"/>
      <c r="R87" s="28"/>
    </row>
    <row r="88" spans="1:18" ht="25.5">
      <c r="A88" s="375" t="s">
        <v>14</v>
      </c>
      <c r="B88" s="371" t="s">
        <v>20</v>
      </c>
      <c r="C88" s="371"/>
      <c r="D88" s="370"/>
      <c r="E88" s="370"/>
      <c r="F88" s="370"/>
      <c r="G88" s="370"/>
      <c r="H88" s="370"/>
      <c r="I88" s="370"/>
      <c r="J88" s="370"/>
      <c r="K88" s="370"/>
      <c r="L88" s="370"/>
      <c r="M88" s="370"/>
      <c r="N88" s="370"/>
      <c r="O88" s="370"/>
      <c r="P88" s="370"/>
      <c r="Q88" s="370"/>
      <c r="R88" s="28"/>
    </row>
    <row r="89" spans="1:18" ht="15">
      <c r="A89" s="375" t="s">
        <v>15</v>
      </c>
      <c r="B89" s="371">
        <v>62.65</v>
      </c>
      <c r="C89" s="371"/>
      <c r="D89" s="370"/>
      <c r="E89" s="370"/>
      <c r="F89" s="370"/>
      <c r="G89" s="370"/>
      <c r="H89" s="370"/>
      <c r="I89" s="370"/>
      <c r="J89" s="370"/>
      <c r="K89" s="370"/>
      <c r="L89" s="370"/>
      <c r="M89" s="370"/>
      <c r="N89" s="370"/>
      <c r="O89" s="370"/>
      <c r="P89" s="370"/>
      <c r="Q89" s="370"/>
      <c r="R89" s="28"/>
    </row>
    <row r="90" spans="1:18" ht="25.5">
      <c r="A90" s="375" t="s">
        <v>16</v>
      </c>
      <c r="B90" s="371">
        <v>68</v>
      </c>
      <c r="C90" s="371"/>
      <c r="D90" s="370"/>
      <c r="E90" s="370"/>
      <c r="F90" s="370"/>
      <c r="G90" s="370"/>
      <c r="H90" s="370"/>
      <c r="I90" s="370"/>
      <c r="J90" s="370"/>
      <c r="K90" s="370"/>
      <c r="L90" s="370"/>
      <c r="M90" s="370"/>
      <c r="N90" s="370"/>
      <c r="O90" s="370"/>
      <c r="P90" s="370"/>
      <c r="Q90" s="370"/>
      <c r="R90" s="28"/>
    </row>
    <row r="91" spans="1:18" ht="25.5">
      <c r="A91" s="375" t="s">
        <v>17</v>
      </c>
      <c r="B91" s="371">
        <v>74.75</v>
      </c>
      <c r="C91" s="371"/>
      <c r="D91" s="370"/>
      <c r="E91" s="370"/>
      <c r="F91" s="370"/>
      <c r="G91" s="370"/>
      <c r="H91" s="370"/>
      <c r="I91" s="370"/>
      <c r="J91" s="370"/>
      <c r="K91" s="370"/>
      <c r="L91" s="370"/>
      <c r="M91" s="370"/>
      <c r="N91" s="370"/>
      <c r="O91" s="370"/>
      <c r="P91" s="370"/>
      <c r="Q91" s="370"/>
      <c r="R91" s="28"/>
    </row>
    <row r="92" spans="1:18" ht="25.5">
      <c r="A92" s="375" t="s">
        <v>18</v>
      </c>
      <c r="B92" s="371">
        <v>77</v>
      </c>
      <c r="C92" s="371"/>
      <c r="D92" s="370"/>
      <c r="E92" s="370"/>
      <c r="F92" s="370"/>
      <c r="G92" s="370"/>
      <c r="H92" s="370"/>
      <c r="I92" s="370"/>
      <c r="J92" s="370"/>
      <c r="K92" s="370"/>
      <c r="L92" s="370"/>
      <c r="M92" s="370"/>
      <c r="N92" s="370"/>
      <c r="O92" s="370"/>
      <c r="P92" s="370"/>
      <c r="Q92" s="370"/>
      <c r="R92" s="28"/>
    </row>
    <row r="93" spans="1:18" ht="25.5">
      <c r="A93" s="21" t="s">
        <v>19</v>
      </c>
      <c r="B93" s="22">
        <v>81.82</v>
      </c>
      <c r="C93" s="22"/>
      <c r="D93" s="23"/>
      <c r="E93" s="23"/>
      <c r="F93" s="23"/>
      <c r="G93" s="23"/>
      <c r="H93" s="23"/>
      <c r="I93" s="23"/>
      <c r="J93" s="23"/>
      <c r="K93" s="23"/>
      <c r="L93" s="23"/>
      <c r="M93" s="23"/>
      <c r="N93" s="23"/>
      <c r="O93" s="23"/>
      <c r="P93" s="23"/>
      <c r="Q93" s="23"/>
      <c r="R93" s="30"/>
    </row>
    <row r="94" spans="1:18" ht="15">
      <c r="A94" s="125" t="s">
        <v>133</v>
      </c>
      <c r="B94" s="212" t="s">
        <v>134</v>
      </c>
      <c r="C94" s="237">
        <f>SUM(C84:C93)</f>
        <v>0</v>
      </c>
      <c r="D94" s="373">
        <f aca="true" t="shared" si="6" ref="D94:R94">SUM(D84:D93)</f>
        <v>0</v>
      </c>
      <c r="E94" s="373">
        <f t="shared" si="6"/>
        <v>0</v>
      </c>
      <c r="F94" s="373">
        <f t="shared" si="6"/>
        <v>0</v>
      </c>
      <c r="G94" s="373">
        <f t="shared" si="6"/>
        <v>0</v>
      </c>
      <c r="H94" s="373">
        <f t="shared" si="6"/>
        <v>0</v>
      </c>
      <c r="I94" s="373">
        <f t="shared" si="6"/>
        <v>0</v>
      </c>
      <c r="J94" s="373">
        <f t="shared" si="6"/>
        <v>0</v>
      </c>
      <c r="K94" s="373">
        <f t="shared" si="6"/>
        <v>0</v>
      </c>
      <c r="L94" s="373">
        <f t="shared" si="6"/>
        <v>0</v>
      </c>
      <c r="M94" s="373">
        <f t="shared" si="6"/>
        <v>0</v>
      </c>
      <c r="N94" s="373">
        <f t="shared" si="6"/>
        <v>0</v>
      </c>
      <c r="O94" s="373">
        <f t="shared" si="6"/>
        <v>6</v>
      </c>
      <c r="P94" s="373">
        <f t="shared" si="6"/>
        <v>6</v>
      </c>
      <c r="Q94" s="373">
        <f t="shared" si="6"/>
        <v>6</v>
      </c>
      <c r="R94" s="364">
        <f t="shared" si="6"/>
        <v>6</v>
      </c>
    </row>
    <row r="95" spans="1:18" ht="15">
      <c r="A95" s="235" t="s">
        <v>713</v>
      </c>
      <c r="B95" s="158"/>
      <c r="C95" s="515"/>
      <c r="D95" s="516"/>
      <c r="E95" s="516"/>
      <c r="F95" s="516"/>
      <c r="G95" s="516"/>
      <c r="H95" s="516"/>
      <c r="I95" s="516"/>
      <c r="J95" s="516"/>
      <c r="K95" s="516"/>
      <c r="L95" s="516"/>
      <c r="M95" s="516"/>
      <c r="N95" s="516"/>
      <c r="O95" s="516"/>
      <c r="P95" s="516"/>
      <c r="Q95" s="516"/>
      <c r="R95" s="517"/>
    </row>
    <row r="96" spans="1:18" ht="25.5">
      <c r="A96" s="227" t="s">
        <v>10</v>
      </c>
      <c r="B96" s="228" t="s">
        <v>9</v>
      </c>
      <c r="C96" s="159"/>
      <c r="D96" s="160"/>
      <c r="E96" s="160"/>
      <c r="F96" s="160"/>
      <c r="G96" s="160"/>
      <c r="H96" s="160"/>
      <c r="I96" s="160"/>
      <c r="J96" s="160"/>
      <c r="K96" s="160"/>
      <c r="L96" s="160"/>
      <c r="M96" s="160"/>
      <c r="N96" s="160"/>
      <c r="O96" s="160"/>
      <c r="P96" s="160"/>
      <c r="Q96" s="160"/>
      <c r="R96" s="161"/>
    </row>
    <row r="97" spans="1:18" ht="15">
      <c r="A97" s="229" t="s">
        <v>5</v>
      </c>
      <c r="B97" s="230" t="s">
        <v>8</v>
      </c>
      <c r="C97" s="230"/>
      <c r="D97" s="197"/>
      <c r="E97" s="197"/>
      <c r="F97" s="197"/>
      <c r="G97" s="197"/>
      <c r="H97" s="197"/>
      <c r="I97" s="197"/>
      <c r="J97" s="197"/>
      <c r="K97" s="197"/>
      <c r="L97" s="197"/>
      <c r="M97" s="197"/>
      <c r="N97" s="197"/>
      <c r="O97" s="197"/>
      <c r="P97" s="197"/>
      <c r="Q97" s="197"/>
      <c r="R97" s="238"/>
    </row>
    <row r="98" spans="1:18" ht="15">
      <c r="A98" s="229" t="s">
        <v>11</v>
      </c>
      <c r="B98" s="231" t="s">
        <v>6</v>
      </c>
      <c r="C98" s="441">
        <v>2295</v>
      </c>
      <c r="D98" s="197">
        <v>2524</v>
      </c>
      <c r="E98" s="197">
        <v>1918</v>
      </c>
      <c r="F98" s="197">
        <v>1530</v>
      </c>
      <c r="G98" s="197"/>
      <c r="H98" s="197"/>
      <c r="I98" s="197"/>
      <c r="J98" s="197"/>
      <c r="K98" s="175">
        <v>787</v>
      </c>
      <c r="L98" s="197">
        <v>836</v>
      </c>
      <c r="M98" s="197">
        <v>655</v>
      </c>
      <c r="N98" s="197">
        <v>596</v>
      </c>
      <c r="O98" s="175">
        <v>75</v>
      </c>
      <c r="P98" s="197">
        <v>79</v>
      </c>
      <c r="Q98" s="197">
        <v>63</v>
      </c>
      <c r="R98" s="238">
        <v>55</v>
      </c>
    </row>
    <row r="99" spans="1:18" ht="25.5">
      <c r="A99" s="229" t="s">
        <v>12</v>
      </c>
      <c r="B99" s="231">
        <v>41.43</v>
      </c>
      <c r="C99" s="231"/>
      <c r="D99" s="197"/>
      <c r="E99" s="197"/>
      <c r="F99" s="197"/>
      <c r="G99" s="197"/>
      <c r="H99" s="197"/>
      <c r="I99" s="197"/>
      <c r="J99" s="197"/>
      <c r="K99" s="197"/>
      <c r="L99" s="197"/>
      <c r="M99" s="197"/>
      <c r="N99" s="197"/>
      <c r="O99" s="197"/>
      <c r="P99" s="197"/>
      <c r="Q99" s="197"/>
      <c r="R99" s="238"/>
    </row>
    <row r="100" spans="1:18" ht="25.5">
      <c r="A100" s="229" t="s">
        <v>13</v>
      </c>
      <c r="B100" s="231" t="s">
        <v>7</v>
      </c>
      <c r="C100" s="439">
        <v>425</v>
      </c>
      <c r="D100" s="370">
        <v>490</v>
      </c>
      <c r="E100" s="370">
        <v>233</v>
      </c>
      <c r="F100" s="370">
        <v>193</v>
      </c>
      <c r="G100" s="197"/>
      <c r="H100" s="197"/>
      <c r="I100" s="197"/>
      <c r="J100" s="197"/>
      <c r="K100" s="197"/>
      <c r="L100" s="197"/>
      <c r="M100" s="197"/>
      <c r="N100" s="197"/>
      <c r="O100" s="197"/>
      <c r="P100" s="197"/>
      <c r="Q100" s="197"/>
      <c r="R100" s="238"/>
    </row>
    <row r="101" spans="1:18" ht="25.5">
      <c r="A101" s="229" t="s">
        <v>14</v>
      </c>
      <c r="B101" s="231" t="s">
        <v>20</v>
      </c>
      <c r="C101" s="439">
        <v>1144</v>
      </c>
      <c r="D101" s="370">
        <v>1154</v>
      </c>
      <c r="E101" s="370">
        <v>357</v>
      </c>
      <c r="F101" s="370">
        <v>299</v>
      </c>
      <c r="G101" s="370"/>
      <c r="H101" s="370"/>
      <c r="I101" s="370"/>
      <c r="J101" s="370"/>
      <c r="K101" s="139">
        <v>258</v>
      </c>
      <c r="L101" s="370">
        <v>258</v>
      </c>
      <c r="M101" s="370">
        <v>102</v>
      </c>
      <c r="N101" s="370">
        <v>101</v>
      </c>
      <c r="O101" s="197"/>
      <c r="P101" s="197"/>
      <c r="Q101" s="197"/>
      <c r="R101" s="238"/>
    </row>
    <row r="102" spans="1:18" ht="15">
      <c r="A102" s="229" t="s">
        <v>15</v>
      </c>
      <c r="B102" s="231">
        <v>62.65</v>
      </c>
      <c r="C102" s="439">
        <v>1077</v>
      </c>
      <c r="D102" s="370">
        <v>1325</v>
      </c>
      <c r="E102" s="370">
        <v>672</v>
      </c>
      <c r="F102" s="370">
        <v>483</v>
      </c>
      <c r="G102" s="370"/>
      <c r="H102" s="370"/>
      <c r="I102" s="370"/>
      <c r="J102" s="370"/>
      <c r="K102" s="139">
        <v>820</v>
      </c>
      <c r="L102" s="370">
        <v>1148</v>
      </c>
      <c r="M102" s="370">
        <v>717</v>
      </c>
      <c r="N102" s="370">
        <v>491</v>
      </c>
      <c r="O102" s="139">
        <v>80</v>
      </c>
      <c r="P102" s="370">
        <v>82</v>
      </c>
      <c r="Q102" s="370">
        <v>37</v>
      </c>
      <c r="R102" s="28">
        <v>36</v>
      </c>
    </row>
    <row r="103" spans="1:18" ht="25.5">
      <c r="A103" s="229" t="s">
        <v>16</v>
      </c>
      <c r="B103" s="231">
        <v>68</v>
      </c>
      <c r="C103" s="231"/>
      <c r="D103" s="197"/>
      <c r="E103" s="197"/>
      <c r="F103" s="197"/>
      <c r="G103" s="197"/>
      <c r="H103" s="197"/>
      <c r="I103" s="197"/>
      <c r="J103" s="197"/>
      <c r="K103" s="197"/>
      <c r="L103" s="197"/>
      <c r="M103" s="197"/>
      <c r="N103" s="197"/>
      <c r="O103" s="197"/>
      <c r="P103" s="197"/>
      <c r="Q103" s="197"/>
      <c r="R103" s="238"/>
    </row>
    <row r="104" spans="1:18" ht="25.5">
      <c r="A104" s="229" t="s">
        <v>17</v>
      </c>
      <c r="B104" s="231">
        <v>74.75</v>
      </c>
      <c r="C104" s="439">
        <v>775</v>
      </c>
      <c r="D104" s="370">
        <v>908</v>
      </c>
      <c r="E104" s="370">
        <v>395</v>
      </c>
      <c r="F104" s="370">
        <v>329</v>
      </c>
      <c r="G104" s="370">
        <v>79</v>
      </c>
      <c r="H104" s="370">
        <v>79</v>
      </c>
      <c r="I104" s="370">
        <v>34</v>
      </c>
      <c r="J104" s="370">
        <v>19</v>
      </c>
      <c r="K104" s="139">
        <v>270</v>
      </c>
      <c r="L104" s="370">
        <v>302</v>
      </c>
      <c r="M104" s="370">
        <v>226</v>
      </c>
      <c r="N104" s="370">
        <v>180</v>
      </c>
      <c r="O104" s="139">
        <v>7</v>
      </c>
      <c r="P104" s="370">
        <v>7</v>
      </c>
      <c r="Q104" s="370">
        <v>6</v>
      </c>
      <c r="R104" s="28">
        <v>6</v>
      </c>
    </row>
    <row r="105" spans="1:18" ht="25.5">
      <c r="A105" s="229" t="s">
        <v>18</v>
      </c>
      <c r="B105" s="231">
        <v>77</v>
      </c>
      <c r="C105" s="231"/>
      <c r="D105" s="197"/>
      <c r="E105" s="197"/>
      <c r="F105" s="197"/>
      <c r="G105" s="197"/>
      <c r="H105" s="197"/>
      <c r="I105" s="197"/>
      <c r="J105" s="197"/>
      <c r="K105" s="197"/>
      <c r="L105" s="197"/>
      <c r="M105" s="197"/>
      <c r="N105" s="197"/>
      <c r="O105" s="197"/>
      <c r="P105" s="197"/>
      <c r="Q105" s="197"/>
      <c r="R105" s="238"/>
    </row>
    <row r="106" spans="1:18" ht="25.5">
      <c r="A106" s="232" t="s">
        <v>19</v>
      </c>
      <c r="B106" s="233">
        <v>81.82</v>
      </c>
      <c r="C106" s="440">
        <v>585</v>
      </c>
      <c r="D106" s="23">
        <v>585</v>
      </c>
      <c r="E106" s="23">
        <v>130</v>
      </c>
      <c r="F106" s="23">
        <v>130</v>
      </c>
      <c r="G106" s="23"/>
      <c r="H106" s="23"/>
      <c r="I106" s="23"/>
      <c r="J106" s="23"/>
      <c r="K106" s="141">
        <v>142</v>
      </c>
      <c r="L106" s="23">
        <v>142</v>
      </c>
      <c r="M106" s="23">
        <v>78</v>
      </c>
      <c r="N106" s="23">
        <v>77</v>
      </c>
      <c r="O106" s="141">
        <v>17</v>
      </c>
      <c r="P106" s="23">
        <v>17</v>
      </c>
      <c r="Q106" s="23">
        <v>10</v>
      </c>
      <c r="R106" s="30">
        <v>8</v>
      </c>
    </row>
    <row r="107" spans="1:18" ht="13.5" thickBot="1">
      <c r="A107" s="234" t="s">
        <v>584</v>
      </c>
      <c r="B107" s="236" t="s">
        <v>134</v>
      </c>
      <c r="C107" s="393">
        <f>SUM(C97:C106)</f>
        <v>6301</v>
      </c>
      <c r="D107" s="156">
        <f aca="true" t="shared" si="7" ref="D107:R107">SUM(D97:D106)</f>
        <v>6986</v>
      </c>
      <c r="E107" s="156">
        <f t="shared" si="7"/>
        <v>3705</v>
      </c>
      <c r="F107" s="156">
        <f t="shared" si="7"/>
        <v>2964</v>
      </c>
      <c r="G107" s="156">
        <f t="shared" si="7"/>
        <v>79</v>
      </c>
      <c r="H107" s="156">
        <f t="shared" si="7"/>
        <v>79</v>
      </c>
      <c r="I107" s="156">
        <f t="shared" si="7"/>
        <v>34</v>
      </c>
      <c r="J107" s="156">
        <f t="shared" si="7"/>
        <v>19</v>
      </c>
      <c r="K107" s="156">
        <f t="shared" si="7"/>
        <v>2277</v>
      </c>
      <c r="L107" s="156">
        <f t="shared" si="7"/>
        <v>2686</v>
      </c>
      <c r="M107" s="156">
        <f t="shared" si="7"/>
        <v>1778</v>
      </c>
      <c r="N107" s="156">
        <f t="shared" si="7"/>
        <v>1445</v>
      </c>
      <c r="O107" s="156">
        <f t="shared" si="7"/>
        <v>179</v>
      </c>
      <c r="P107" s="156">
        <f t="shared" si="7"/>
        <v>185</v>
      </c>
      <c r="Q107" s="156">
        <f t="shared" si="7"/>
        <v>116</v>
      </c>
      <c r="R107" s="157">
        <f t="shared" si="7"/>
        <v>105</v>
      </c>
    </row>
  </sheetData>
  <mergeCells count="13">
    <mergeCell ref="C4:R4"/>
    <mergeCell ref="C17:R17"/>
    <mergeCell ref="C30:R30"/>
    <mergeCell ref="A1:R1"/>
    <mergeCell ref="C2:F2"/>
    <mergeCell ref="G2:J2"/>
    <mergeCell ref="K2:N2"/>
    <mergeCell ref="O2:R2"/>
    <mergeCell ref="C43:R43"/>
    <mergeCell ref="C56:R56"/>
    <mergeCell ref="C69:R69"/>
    <mergeCell ref="C82:R82"/>
    <mergeCell ref="C95:R95"/>
  </mergeCells>
  <printOptions/>
  <pageMargins left="0.7" right="0.7" top="0.75" bottom="0.75" header="0.3" footer="0.3"/>
  <pageSetup fitToWidth="0" fitToHeight="1"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workbookViewId="0" topLeftCell="A1">
      <selection activeCell="H18" sqref="H18"/>
    </sheetView>
  </sheetViews>
  <sheetFormatPr defaultColWidth="9.140625" defaultRowHeight="15"/>
  <cols>
    <col min="1" max="1" width="28.140625" style="2" customWidth="1"/>
    <col min="2" max="2" width="12.7109375" style="3" customWidth="1"/>
    <col min="3" max="3" width="9.28125" style="1" customWidth="1"/>
    <col min="4" max="4" width="8.57421875" style="1" customWidth="1"/>
    <col min="5" max="5" width="9.00390625" style="1" customWidth="1"/>
    <col min="6" max="6" width="9.140625" style="1" customWidth="1"/>
    <col min="7" max="7" width="9.00390625" style="1" customWidth="1"/>
    <col min="8" max="8" width="13.28125" style="1" customWidth="1"/>
    <col min="9" max="9" width="13.140625" style="1" customWidth="1"/>
    <col min="10" max="10" width="14.8515625" style="1" customWidth="1"/>
    <col min="11" max="11" width="11.8515625" style="1" customWidth="1"/>
    <col min="12" max="15" width="9.140625" style="69" customWidth="1"/>
    <col min="16" max="16384" width="9.140625" style="1" customWidth="1"/>
  </cols>
  <sheetData>
    <row r="1" spans="1:11" ht="25.5" customHeight="1" thickBot="1">
      <c r="A1" s="522" t="s">
        <v>585</v>
      </c>
      <c r="B1" s="523"/>
      <c r="C1" s="523"/>
      <c r="D1" s="523"/>
      <c r="E1" s="523"/>
      <c r="F1" s="523"/>
      <c r="G1" s="523"/>
      <c r="H1" s="523"/>
      <c r="I1" s="523"/>
      <c r="J1" s="524"/>
      <c r="K1" s="525"/>
    </row>
    <row r="2" spans="1:11" s="5" customFormat="1" ht="38.25" customHeight="1">
      <c r="A2" s="78" t="s">
        <v>493</v>
      </c>
      <c r="B2" s="526" t="s">
        <v>37</v>
      </c>
      <c r="C2" s="527"/>
      <c r="D2" s="527"/>
      <c r="E2" s="527"/>
      <c r="F2" s="527"/>
      <c r="G2" s="527"/>
      <c r="H2" s="528"/>
      <c r="I2" s="530" t="s">
        <v>586</v>
      </c>
      <c r="J2" s="532" t="s">
        <v>587</v>
      </c>
      <c r="K2" s="500" t="s">
        <v>114</v>
      </c>
    </row>
    <row r="3" spans="1:11" s="5" customFormat="1" ht="90" customHeight="1" thickBot="1">
      <c r="A3" s="43"/>
      <c r="B3" s="101" t="s">
        <v>155</v>
      </c>
      <c r="C3" s="101" t="s">
        <v>38</v>
      </c>
      <c r="D3" s="101" t="s">
        <v>39</v>
      </c>
      <c r="E3" s="101" t="s">
        <v>40</v>
      </c>
      <c r="F3" s="101" t="s">
        <v>41</v>
      </c>
      <c r="G3" s="101" t="s">
        <v>42</v>
      </c>
      <c r="H3" s="101" t="s">
        <v>88</v>
      </c>
      <c r="I3" s="531"/>
      <c r="J3" s="533"/>
      <c r="K3" s="529"/>
    </row>
    <row r="4" spans="1:15" ht="15" customHeight="1">
      <c r="A4" s="49" t="s">
        <v>496</v>
      </c>
      <c r="B4" s="241">
        <v>100.861</v>
      </c>
      <c r="C4" s="242">
        <v>6.515</v>
      </c>
      <c r="D4" s="242">
        <v>23.982</v>
      </c>
      <c r="E4" s="242">
        <v>59.213</v>
      </c>
      <c r="F4" s="242">
        <v>3.247</v>
      </c>
      <c r="G4" s="242">
        <v>2</v>
      </c>
      <c r="H4" s="242">
        <v>5.904</v>
      </c>
      <c r="I4" s="242">
        <v>0.642</v>
      </c>
      <c r="J4" s="243">
        <v>44.078</v>
      </c>
      <c r="K4" s="244">
        <v>145.581</v>
      </c>
      <c r="L4" s="1"/>
      <c r="M4" s="1"/>
      <c r="N4" s="1"/>
      <c r="O4" s="1"/>
    </row>
    <row r="5" spans="1:15" ht="15" customHeight="1" thickBot="1">
      <c r="A5" s="245" t="s">
        <v>588</v>
      </c>
      <c r="B5" s="246">
        <v>40.521</v>
      </c>
      <c r="C5" s="247">
        <v>0.5</v>
      </c>
      <c r="D5" s="247">
        <v>8.375</v>
      </c>
      <c r="E5" s="247">
        <v>28.25</v>
      </c>
      <c r="F5" s="247">
        <v>0</v>
      </c>
      <c r="G5" s="247">
        <v>1</v>
      </c>
      <c r="H5" s="247">
        <v>2.396</v>
      </c>
      <c r="I5" s="247">
        <v>0.042</v>
      </c>
      <c r="J5" s="248">
        <v>37.578</v>
      </c>
      <c r="K5" s="249">
        <v>78.141</v>
      </c>
      <c r="L5" s="1"/>
      <c r="M5" s="1"/>
      <c r="N5" s="1"/>
      <c r="O5" s="1"/>
    </row>
    <row r="6" spans="1:11" ht="15" customHeight="1">
      <c r="A6" s="401" t="s">
        <v>497</v>
      </c>
      <c r="B6" s="250">
        <v>69.952</v>
      </c>
      <c r="C6" s="251">
        <v>5.151</v>
      </c>
      <c r="D6" s="251">
        <v>19.299</v>
      </c>
      <c r="E6" s="251">
        <v>38.064</v>
      </c>
      <c r="F6" s="251">
        <v>4.286</v>
      </c>
      <c r="G6" s="251">
        <v>2.085</v>
      </c>
      <c r="H6" s="251">
        <v>1.067</v>
      </c>
      <c r="I6" s="251">
        <v>1.554</v>
      </c>
      <c r="J6" s="252">
        <v>29.197</v>
      </c>
      <c r="K6" s="253">
        <v>100.703</v>
      </c>
    </row>
    <row r="7" spans="1:11" ht="15" customHeight="1" thickBot="1">
      <c r="A7" s="245" t="s">
        <v>589</v>
      </c>
      <c r="B7" s="246">
        <v>30.246</v>
      </c>
      <c r="C7" s="247">
        <v>2</v>
      </c>
      <c r="D7" s="247">
        <v>7.182</v>
      </c>
      <c r="E7" s="247">
        <v>18.685</v>
      </c>
      <c r="F7" s="247">
        <v>2.456</v>
      </c>
      <c r="G7" s="247">
        <v>0.085</v>
      </c>
      <c r="H7" s="247">
        <v>0.067</v>
      </c>
      <c r="I7" s="247">
        <v>0.567</v>
      </c>
      <c r="J7" s="248">
        <v>24.474</v>
      </c>
      <c r="K7" s="249">
        <v>55.287</v>
      </c>
    </row>
    <row r="8" spans="1:11" ht="15" customHeight="1">
      <c r="A8" s="402" t="s">
        <v>498</v>
      </c>
      <c r="B8" s="250">
        <v>58.403</v>
      </c>
      <c r="C8" s="251">
        <v>7.5</v>
      </c>
      <c r="D8" s="251">
        <v>15.836</v>
      </c>
      <c r="E8" s="251">
        <v>22.993</v>
      </c>
      <c r="F8" s="251">
        <v>11.074</v>
      </c>
      <c r="G8" s="251">
        <v>1</v>
      </c>
      <c r="H8" s="251">
        <v>0</v>
      </c>
      <c r="I8" s="251">
        <v>0</v>
      </c>
      <c r="J8" s="252">
        <v>29.343</v>
      </c>
      <c r="K8" s="253">
        <v>87.746</v>
      </c>
    </row>
    <row r="9" spans="1:11" ht="15" customHeight="1" thickBot="1">
      <c r="A9" s="245" t="s">
        <v>589</v>
      </c>
      <c r="B9" s="246">
        <v>19.953</v>
      </c>
      <c r="C9" s="247">
        <v>0</v>
      </c>
      <c r="D9" s="247">
        <v>4.75</v>
      </c>
      <c r="E9" s="247">
        <v>9.211</v>
      </c>
      <c r="F9" s="247">
        <v>5.992</v>
      </c>
      <c r="G9" s="247">
        <v>0</v>
      </c>
      <c r="H9" s="247">
        <v>0</v>
      </c>
      <c r="I9" s="247">
        <v>0</v>
      </c>
      <c r="J9" s="248">
        <v>18</v>
      </c>
      <c r="K9" s="249">
        <v>37.953</v>
      </c>
    </row>
    <row r="10" spans="1:11" ht="15" customHeight="1">
      <c r="A10" s="267" t="s">
        <v>500</v>
      </c>
      <c r="B10" s="250">
        <v>72.527</v>
      </c>
      <c r="C10" s="251">
        <v>7.071</v>
      </c>
      <c r="D10" s="251">
        <v>13.522</v>
      </c>
      <c r="E10" s="251">
        <v>42.323</v>
      </c>
      <c r="F10" s="251">
        <v>6.178</v>
      </c>
      <c r="G10" s="251">
        <v>3</v>
      </c>
      <c r="H10" s="251">
        <v>0.433</v>
      </c>
      <c r="I10" s="251">
        <v>13.353</v>
      </c>
      <c r="J10" s="252">
        <v>30.602</v>
      </c>
      <c r="K10" s="253">
        <v>116.482</v>
      </c>
    </row>
    <row r="11" spans="1:11" ht="15" customHeight="1" thickBot="1">
      <c r="A11" s="254" t="s">
        <v>589</v>
      </c>
      <c r="B11" s="246">
        <v>11.169</v>
      </c>
      <c r="C11" s="247">
        <v>1.001</v>
      </c>
      <c r="D11" s="247">
        <v>1.5</v>
      </c>
      <c r="E11" s="247">
        <v>5.586</v>
      </c>
      <c r="F11" s="247">
        <v>3.082</v>
      </c>
      <c r="G11" s="247">
        <v>0</v>
      </c>
      <c r="H11" s="247">
        <v>0</v>
      </c>
      <c r="I11" s="247">
        <v>1.415</v>
      </c>
      <c r="J11" s="248">
        <v>16.928</v>
      </c>
      <c r="K11" s="249">
        <v>29.512</v>
      </c>
    </row>
    <row r="12" spans="1:11" ht="15" customHeight="1">
      <c r="A12" s="267" t="s">
        <v>501</v>
      </c>
      <c r="B12" s="250">
        <v>78.526</v>
      </c>
      <c r="C12" s="251">
        <v>6.908</v>
      </c>
      <c r="D12" s="251">
        <v>10.858</v>
      </c>
      <c r="E12" s="251">
        <v>33.088</v>
      </c>
      <c r="F12" s="251">
        <v>11.863</v>
      </c>
      <c r="G12" s="251">
        <v>15.809</v>
      </c>
      <c r="H12" s="251">
        <v>0</v>
      </c>
      <c r="I12" s="251">
        <v>0</v>
      </c>
      <c r="J12" s="252">
        <v>19.955</v>
      </c>
      <c r="K12" s="253">
        <v>98.481</v>
      </c>
    </row>
    <row r="13" spans="1:11" ht="15" customHeight="1" thickBot="1">
      <c r="A13" s="245" t="s">
        <v>589</v>
      </c>
      <c r="B13" s="246">
        <v>56.02</v>
      </c>
      <c r="C13" s="247">
        <v>1.5</v>
      </c>
      <c r="D13" s="247">
        <v>6.758</v>
      </c>
      <c r="E13" s="247">
        <v>24.502</v>
      </c>
      <c r="F13" s="247">
        <v>9.196</v>
      </c>
      <c r="G13" s="247">
        <v>14.064</v>
      </c>
      <c r="H13" s="247">
        <v>0</v>
      </c>
      <c r="I13" s="247">
        <v>0</v>
      </c>
      <c r="J13" s="248">
        <v>14.955</v>
      </c>
      <c r="K13" s="249">
        <v>70.975</v>
      </c>
    </row>
    <row r="14" spans="1:11" ht="15" customHeight="1">
      <c r="A14" s="267" t="s">
        <v>506</v>
      </c>
      <c r="B14" s="250">
        <v>26.589</v>
      </c>
      <c r="C14" s="251">
        <v>3.791</v>
      </c>
      <c r="D14" s="251">
        <v>5.901</v>
      </c>
      <c r="E14" s="251">
        <v>8.9</v>
      </c>
      <c r="F14" s="251">
        <v>2.459</v>
      </c>
      <c r="G14" s="251">
        <v>5.247</v>
      </c>
      <c r="H14" s="251">
        <v>0.291</v>
      </c>
      <c r="I14" s="251">
        <v>0</v>
      </c>
      <c r="J14" s="252">
        <v>9.315</v>
      </c>
      <c r="K14" s="253">
        <v>35.904</v>
      </c>
    </row>
    <row r="15" spans="1:11" ht="15" customHeight="1" thickBot="1">
      <c r="A15" s="254" t="s">
        <v>588</v>
      </c>
      <c r="B15" s="255">
        <v>5.457</v>
      </c>
      <c r="C15" s="256">
        <v>0</v>
      </c>
      <c r="D15" s="256">
        <v>0.184</v>
      </c>
      <c r="E15" s="256">
        <v>3.398</v>
      </c>
      <c r="F15" s="256">
        <v>0.126</v>
      </c>
      <c r="G15" s="256">
        <v>1.749</v>
      </c>
      <c r="H15" s="256">
        <v>0</v>
      </c>
      <c r="I15" s="256">
        <v>0</v>
      </c>
      <c r="J15" s="257">
        <v>6.815</v>
      </c>
      <c r="K15" s="258">
        <v>12.272</v>
      </c>
    </row>
    <row r="16" spans="1:11" ht="15">
      <c r="A16" s="267" t="s">
        <v>590</v>
      </c>
      <c r="B16" s="250">
        <v>28.861</v>
      </c>
      <c r="C16" s="251">
        <v>1.3</v>
      </c>
      <c r="D16" s="251">
        <v>4.604</v>
      </c>
      <c r="E16" s="251">
        <v>5.109</v>
      </c>
      <c r="F16" s="251">
        <v>0</v>
      </c>
      <c r="G16" s="251">
        <v>0</v>
      </c>
      <c r="H16" s="251">
        <v>17.848</v>
      </c>
      <c r="I16" s="251">
        <v>24.756</v>
      </c>
      <c r="J16" s="252">
        <v>35.878</v>
      </c>
      <c r="K16" s="253">
        <v>89.495</v>
      </c>
    </row>
    <row r="17" spans="1:11" ht="15.75" thickBot="1">
      <c r="A17" s="245" t="s">
        <v>591</v>
      </c>
      <c r="B17" s="246">
        <v>7.686</v>
      </c>
      <c r="C17" s="247">
        <v>0.5</v>
      </c>
      <c r="D17" s="247">
        <v>0.961</v>
      </c>
      <c r="E17" s="247">
        <v>1.159</v>
      </c>
      <c r="F17" s="247">
        <v>0</v>
      </c>
      <c r="G17" s="247">
        <v>0</v>
      </c>
      <c r="H17" s="247">
        <v>5.069</v>
      </c>
      <c r="I17" s="247">
        <v>11.704</v>
      </c>
      <c r="J17" s="248">
        <v>19.739</v>
      </c>
      <c r="K17" s="249">
        <v>39.129</v>
      </c>
    </row>
    <row r="18" spans="1:11" ht="15">
      <c r="A18" s="267" t="s">
        <v>592</v>
      </c>
      <c r="B18" s="250">
        <v>0.4</v>
      </c>
      <c r="C18" s="250">
        <v>0.4</v>
      </c>
      <c r="D18" s="250"/>
      <c r="E18" s="250"/>
      <c r="F18" s="250"/>
      <c r="G18" s="250"/>
      <c r="H18" s="250"/>
      <c r="I18" s="250"/>
      <c r="J18" s="250">
        <v>172.013</v>
      </c>
      <c r="K18" s="253">
        <v>172.413</v>
      </c>
    </row>
    <row r="19" spans="1:11" ht="27" thickBot="1">
      <c r="A19" s="259" t="s">
        <v>106</v>
      </c>
      <c r="B19" s="260">
        <v>0</v>
      </c>
      <c r="C19" s="261">
        <v>0</v>
      </c>
      <c r="D19" s="261"/>
      <c r="E19" s="261"/>
      <c r="F19" s="261"/>
      <c r="G19" s="261"/>
      <c r="H19" s="261"/>
      <c r="I19" s="261"/>
      <c r="J19" s="261">
        <v>117.319</v>
      </c>
      <c r="K19" s="166">
        <v>117.319</v>
      </c>
    </row>
    <row r="20" spans="1:11" ht="15">
      <c r="A20" s="239" t="s">
        <v>4</v>
      </c>
      <c r="B20" s="240">
        <v>436.119</v>
      </c>
      <c r="C20" s="162">
        <v>38.636</v>
      </c>
      <c r="D20" s="162">
        <v>94.002</v>
      </c>
      <c r="E20" s="162">
        <v>209.69</v>
      </c>
      <c r="F20" s="162">
        <v>39.107</v>
      </c>
      <c r="G20" s="162">
        <v>29.141</v>
      </c>
      <c r="H20" s="162">
        <v>25.543</v>
      </c>
      <c r="I20" s="162">
        <v>40.305</v>
      </c>
      <c r="J20" s="163">
        <v>370.381</v>
      </c>
      <c r="K20" s="164">
        <v>846.805</v>
      </c>
    </row>
    <row r="21" spans="1:11" ht="15.75" thickBot="1">
      <c r="A21" s="262" t="s">
        <v>97</v>
      </c>
      <c r="B21" s="263">
        <v>171.052</v>
      </c>
      <c r="C21" s="264">
        <v>5.501</v>
      </c>
      <c r="D21" s="264">
        <v>29.71</v>
      </c>
      <c r="E21" s="264">
        <v>90.559</v>
      </c>
      <c r="F21" s="264">
        <v>20.852</v>
      </c>
      <c r="G21" s="264">
        <v>16.898</v>
      </c>
      <c r="H21" s="264">
        <v>7.532</v>
      </c>
      <c r="I21" s="264">
        <v>13.728</v>
      </c>
      <c r="J21" s="265">
        <v>255.808</v>
      </c>
      <c r="K21" s="266">
        <v>440.588</v>
      </c>
    </row>
  </sheetData>
  <mergeCells count="5">
    <mergeCell ref="A1:K1"/>
    <mergeCell ref="B2:H2"/>
    <mergeCell ref="K2:K3"/>
    <mergeCell ref="I2:I3"/>
    <mergeCell ref="J2:J3"/>
  </mergeCells>
  <printOptions/>
  <pageMargins left="0.7" right="0.7" top="0.75" bottom="0.75" header="0.3" footer="0.3"/>
  <pageSetup fitToHeight="0" fitToWidth="1"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workbookViewId="0" topLeftCell="A1">
      <selection activeCell="A13" sqref="A13:P13"/>
    </sheetView>
  </sheetViews>
  <sheetFormatPr defaultColWidth="9.140625" defaultRowHeight="15"/>
  <cols>
    <col min="1" max="1" width="21.28125" style="2" customWidth="1"/>
    <col min="2" max="2" width="8.140625" style="1" customWidth="1"/>
    <col min="3" max="3" width="7.8515625" style="1" customWidth="1"/>
    <col min="4" max="5" width="7.7109375" style="1" customWidth="1"/>
    <col min="6" max="7" width="7.8515625" style="1" customWidth="1"/>
    <col min="8" max="8" width="8.00390625" style="1" customWidth="1"/>
    <col min="9" max="11" width="7.8515625" style="1" customWidth="1"/>
    <col min="12" max="12" width="8.28125" style="1" customWidth="1"/>
    <col min="13" max="13" width="8.140625" style="1" customWidth="1"/>
    <col min="14" max="14" width="8.28125" style="1" customWidth="1"/>
    <col min="15" max="15" width="8.8515625" style="1" customWidth="1"/>
    <col min="16" max="16" width="9.140625" style="1" customWidth="1"/>
    <col min="17" max="17" width="9.00390625" style="1" customWidth="1"/>
    <col min="18" max="16384" width="9.140625" style="1" customWidth="1"/>
  </cols>
  <sheetData>
    <row r="1" spans="1:16" ht="25.5" customHeight="1">
      <c r="A1" s="472" t="s">
        <v>444</v>
      </c>
      <c r="B1" s="464"/>
      <c r="C1" s="464"/>
      <c r="D1" s="464"/>
      <c r="E1" s="464"/>
      <c r="F1" s="464"/>
      <c r="G1" s="464"/>
      <c r="H1" s="464"/>
      <c r="I1" s="464"/>
      <c r="J1" s="464"/>
      <c r="K1" s="464"/>
      <c r="L1" s="464"/>
      <c r="M1" s="464"/>
      <c r="N1" s="464"/>
      <c r="O1" s="464"/>
      <c r="P1" s="466"/>
    </row>
    <row r="2" spans="1:16" s="5" customFormat="1" ht="38.25" customHeight="1">
      <c r="A2" s="15" t="s">
        <v>493</v>
      </c>
      <c r="B2" s="467" t="s">
        <v>37</v>
      </c>
      <c r="C2" s="535"/>
      <c r="D2" s="535"/>
      <c r="E2" s="535"/>
      <c r="F2" s="535"/>
      <c r="G2" s="535"/>
      <c r="H2" s="535"/>
      <c r="I2" s="535"/>
      <c r="J2" s="535"/>
      <c r="K2" s="535"/>
      <c r="L2" s="535"/>
      <c r="M2" s="536"/>
      <c r="N2" s="471" t="s">
        <v>586</v>
      </c>
      <c r="O2" s="471"/>
      <c r="P2" s="485" t="s">
        <v>4</v>
      </c>
    </row>
    <row r="3" spans="1:16" s="5" customFormat="1" ht="52.5" customHeight="1">
      <c r="A3" s="537"/>
      <c r="B3" s="471" t="s">
        <v>38</v>
      </c>
      <c r="C3" s="471"/>
      <c r="D3" s="471" t="s">
        <v>39</v>
      </c>
      <c r="E3" s="471"/>
      <c r="F3" s="471" t="s">
        <v>40</v>
      </c>
      <c r="G3" s="471"/>
      <c r="H3" s="471" t="s">
        <v>41</v>
      </c>
      <c r="I3" s="471"/>
      <c r="J3" s="471" t="s">
        <v>42</v>
      </c>
      <c r="K3" s="471"/>
      <c r="L3" s="467" t="s">
        <v>74</v>
      </c>
      <c r="M3" s="536"/>
      <c r="N3" s="471"/>
      <c r="O3" s="471"/>
      <c r="P3" s="501"/>
    </row>
    <row r="4" spans="1:16" s="5" customFormat="1" ht="13.5" customHeight="1" thickBot="1">
      <c r="A4" s="538"/>
      <c r="B4" s="51" t="s">
        <v>4</v>
      </c>
      <c r="C4" s="51" t="s">
        <v>43</v>
      </c>
      <c r="D4" s="51" t="s">
        <v>4</v>
      </c>
      <c r="E4" s="51" t="s">
        <v>43</v>
      </c>
      <c r="F4" s="51" t="s">
        <v>4</v>
      </c>
      <c r="G4" s="51" t="s">
        <v>43</v>
      </c>
      <c r="H4" s="51" t="s">
        <v>4</v>
      </c>
      <c r="I4" s="51" t="s">
        <v>43</v>
      </c>
      <c r="J4" s="51" t="s">
        <v>4</v>
      </c>
      <c r="K4" s="51" t="s">
        <v>43</v>
      </c>
      <c r="L4" s="51" t="s">
        <v>4</v>
      </c>
      <c r="M4" s="51" t="s">
        <v>43</v>
      </c>
      <c r="N4" s="51" t="s">
        <v>4</v>
      </c>
      <c r="O4" s="51" t="s">
        <v>43</v>
      </c>
      <c r="P4" s="529"/>
    </row>
    <row r="5" spans="1:16" s="6" customFormat="1" ht="12.75" customHeight="1">
      <c r="A5" s="272" t="s">
        <v>44</v>
      </c>
      <c r="B5" s="273"/>
      <c r="C5" s="273"/>
      <c r="D5" s="273"/>
      <c r="E5" s="273"/>
      <c r="F5" s="273">
        <v>1</v>
      </c>
      <c r="G5" s="273"/>
      <c r="H5" s="273">
        <v>8</v>
      </c>
      <c r="I5" s="273">
        <v>6</v>
      </c>
      <c r="J5" s="273">
        <v>2</v>
      </c>
      <c r="K5" s="273">
        <v>1</v>
      </c>
      <c r="L5" s="273"/>
      <c r="M5" s="273"/>
      <c r="N5" s="273">
        <v>3</v>
      </c>
      <c r="O5" s="273">
        <v>1</v>
      </c>
      <c r="P5" s="270">
        <f>SUM(B5,D5,F5,H5,J5,L5,N5)</f>
        <v>14</v>
      </c>
    </row>
    <row r="6" spans="1:16" s="6" customFormat="1" ht="12.75" customHeight="1">
      <c r="A6" s="31" t="s">
        <v>45</v>
      </c>
      <c r="B6" s="274"/>
      <c r="C6" s="274"/>
      <c r="D6" s="274">
        <v>13</v>
      </c>
      <c r="E6" s="274">
        <v>4</v>
      </c>
      <c r="F6" s="274">
        <v>102</v>
      </c>
      <c r="G6" s="274">
        <v>48</v>
      </c>
      <c r="H6" s="274">
        <v>24</v>
      </c>
      <c r="I6" s="274">
        <v>12</v>
      </c>
      <c r="J6" s="274">
        <v>9</v>
      </c>
      <c r="K6" s="274">
        <v>7</v>
      </c>
      <c r="L6" s="274">
        <v>15</v>
      </c>
      <c r="M6" s="274">
        <v>2</v>
      </c>
      <c r="N6" s="274">
        <v>30</v>
      </c>
      <c r="O6" s="274">
        <v>8</v>
      </c>
      <c r="P6" s="271">
        <f aca="true" t="shared" si="0" ref="P6:P11">SUM(B6,D6,F6,H6,J6,L6,N6)</f>
        <v>193</v>
      </c>
    </row>
    <row r="7" spans="1:16" s="6" customFormat="1" ht="12.75" customHeight="1">
      <c r="A7" s="31" t="s">
        <v>46</v>
      </c>
      <c r="B7" s="274">
        <v>7</v>
      </c>
      <c r="C7" s="274">
        <v>3</v>
      </c>
      <c r="D7" s="274">
        <v>33</v>
      </c>
      <c r="E7" s="274">
        <v>14</v>
      </c>
      <c r="F7" s="274">
        <v>64</v>
      </c>
      <c r="G7" s="274">
        <v>30</v>
      </c>
      <c r="H7" s="274">
        <v>6</v>
      </c>
      <c r="I7" s="274">
        <v>3</v>
      </c>
      <c r="J7" s="274">
        <v>6</v>
      </c>
      <c r="K7" s="274">
        <v>4</v>
      </c>
      <c r="L7" s="274">
        <v>7</v>
      </c>
      <c r="M7" s="274">
        <v>3</v>
      </c>
      <c r="N7" s="274">
        <v>12</v>
      </c>
      <c r="O7" s="274">
        <v>4</v>
      </c>
      <c r="P7" s="271">
        <f t="shared" si="0"/>
        <v>135</v>
      </c>
    </row>
    <row r="8" spans="1:16" s="6" customFormat="1" ht="12.75" customHeight="1">
      <c r="A8" s="31" t="s">
        <v>47</v>
      </c>
      <c r="B8" s="274">
        <v>9</v>
      </c>
      <c r="C8" s="274">
        <v>2</v>
      </c>
      <c r="D8" s="274">
        <v>24</v>
      </c>
      <c r="E8" s="274">
        <v>9</v>
      </c>
      <c r="F8" s="274">
        <v>30</v>
      </c>
      <c r="G8" s="274">
        <v>12</v>
      </c>
      <c r="H8" s="274"/>
      <c r="I8" s="274"/>
      <c r="J8" s="274">
        <v>5</v>
      </c>
      <c r="K8" s="274">
        <v>4</v>
      </c>
      <c r="L8" s="274">
        <v>1</v>
      </c>
      <c r="M8" s="274">
        <v>1</v>
      </c>
      <c r="N8" s="274">
        <v>2</v>
      </c>
      <c r="O8" s="274">
        <v>2</v>
      </c>
      <c r="P8" s="271">
        <f t="shared" si="0"/>
        <v>71</v>
      </c>
    </row>
    <row r="9" spans="1:16" s="6" customFormat="1" ht="15">
      <c r="A9" s="31" t="s">
        <v>48</v>
      </c>
      <c r="B9" s="274">
        <v>11</v>
      </c>
      <c r="C9" s="274">
        <v>1</v>
      </c>
      <c r="D9" s="274">
        <v>24</v>
      </c>
      <c r="E9" s="274">
        <v>5</v>
      </c>
      <c r="F9" s="274">
        <v>24</v>
      </c>
      <c r="G9" s="274">
        <v>7</v>
      </c>
      <c r="H9" s="274"/>
      <c r="I9" s="274"/>
      <c r="J9" s="274">
        <v>4</v>
      </c>
      <c r="K9" s="274">
        <v>1</v>
      </c>
      <c r="L9" s="274">
        <v>1</v>
      </c>
      <c r="M9" s="274">
        <v>1</v>
      </c>
      <c r="N9" s="274">
        <v>3</v>
      </c>
      <c r="O9" s="274"/>
      <c r="P9" s="271">
        <f t="shared" si="0"/>
        <v>67</v>
      </c>
    </row>
    <row r="10" spans="1:16" s="6" customFormat="1" ht="15">
      <c r="A10" s="31" t="s">
        <v>49</v>
      </c>
      <c r="B10" s="274">
        <v>15</v>
      </c>
      <c r="C10" s="274">
        <v>0</v>
      </c>
      <c r="D10" s="274">
        <v>8</v>
      </c>
      <c r="E10" s="274">
        <v>1</v>
      </c>
      <c r="F10" s="274">
        <v>4</v>
      </c>
      <c r="G10" s="274">
        <v>1</v>
      </c>
      <c r="H10" s="274"/>
      <c r="I10" s="274"/>
      <c r="J10" s="274">
        <v>2</v>
      </c>
      <c r="K10" s="274"/>
      <c r="L10" s="274">
        <v>3</v>
      </c>
      <c r="M10" s="274"/>
      <c r="N10" s="274">
        <v>1</v>
      </c>
      <c r="O10" s="274"/>
      <c r="P10" s="271">
        <f t="shared" si="0"/>
        <v>33</v>
      </c>
    </row>
    <row r="11" spans="1:16" ht="13.5" thickBot="1">
      <c r="A11" s="366" t="s">
        <v>4</v>
      </c>
      <c r="B11" s="268">
        <f>SUM(B5:B10)</f>
        <v>42</v>
      </c>
      <c r="C11" s="268">
        <f aca="true" t="shared" si="1" ref="C11:O11">SUM(C5:C10)</f>
        <v>6</v>
      </c>
      <c r="D11" s="268">
        <f t="shared" si="1"/>
        <v>102</v>
      </c>
      <c r="E11" s="268">
        <f t="shared" si="1"/>
        <v>33</v>
      </c>
      <c r="F11" s="268">
        <f t="shared" si="1"/>
        <v>225</v>
      </c>
      <c r="G11" s="268">
        <f t="shared" si="1"/>
        <v>98</v>
      </c>
      <c r="H11" s="268">
        <f t="shared" si="1"/>
        <v>38</v>
      </c>
      <c r="I11" s="268">
        <f t="shared" si="1"/>
        <v>21</v>
      </c>
      <c r="J11" s="268">
        <f t="shared" si="1"/>
        <v>28</v>
      </c>
      <c r="K11" s="268">
        <f t="shared" si="1"/>
        <v>17</v>
      </c>
      <c r="L11" s="268">
        <f t="shared" si="1"/>
        <v>27</v>
      </c>
      <c r="M11" s="268">
        <f t="shared" si="1"/>
        <v>7</v>
      </c>
      <c r="N11" s="268">
        <f t="shared" si="1"/>
        <v>51</v>
      </c>
      <c r="O11" s="268">
        <f t="shared" si="1"/>
        <v>15</v>
      </c>
      <c r="P11" s="269">
        <f t="shared" si="0"/>
        <v>513</v>
      </c>
    </row>
    <row r="13" spans="1:16" ht="15" customHeight="1">
      <c r="A13" s="534" t="s">
        <v>499</v>
      </c>
      <c r="B13" s="534"/>
      <c r="C13" s="534"/>
      <c r="D13" s="534"/>
      <c r="E13" s="534"/>
      <c r="F13" s="534"/>
      <c r="G13" s="534"/>
      <c r="H13" s="534"/>
      <c r="I13" s="534"/>
      <c r="J13" s="534"/>
      <c r="K13" s="534"/>
      <c r="L13" s="534"/>
      <c r="M13" s="534"/>
      <c r="N13" s="534"/>
      <c r="O13" s="534"/>
      <c r="P13" s="534"/>
    </row>
    <row r="14" ht="15" customHeight="1">
      <c r="A14" s="1"/>
    </row>
  </sheetData>
  <mergeCells count="12">
    <mergeCell ref="A13:P13"/>
    <mergeCell ref="A1:P1"/>
    <mergeCell ref="N2:O3"/>
    <mergeCell ref="B3:C3"/>
    <mergeCell ref="D3:E3"/>
    <mergeCell ref="F3:G3"/>
    <mergeCell ref="H3:I3"/>
    <mergeCell ref="J3:K3"/>
    <mergeCell ref="B2:M2"/>
    <mergeCell ref="L3:M3"/>
    <mergeCell ref="P2:P4"/>
    <mergeCell ref="A3:A4"/>
  </mergeCells>
  <printOptions/>
  <pageMargins left="0.25" right="0.25" top="0.75" bottom="0.75" header="0.3" footer="0.3"/>
  <pageSetup fitToHeight="0" fitToWidth="1" horizontalDpi="600" verticalDpi="600" orientation="landscape" paperSize="9" scale="8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workbookViewId="0" topLeftCell="A1">
      <selection activeCell="A77" sqref="A77"/>
    </sheetView>
  </sheetViews>
  <sheetFormatPr defaultColWidth="9.140625" defaultRowHeight="15"/>
  <cols>
    <col min="1" max="1" width="22.7109375" style="2" customWidth="1"/>
    <col min="2" max="3" width="8.28125" style="1" customWidth="1"/>
    <col min="4" max="5" width="6.8515625" style="1" customWidth="1"/>
    <col min="6" max="7" width="14.8515625" style="1" customWidth="1"/>
    <col min="8" max="11" width="9.8515625" style="1" customWidth="1"/>
    <col min="12" max="13" width="11.8515625" style="1" customWidth="1"/>
    <col min="14" max="16384" width="9.140625" style="1" customWidth="1"/>
  </cols>
  <sheetData>
    <row r="1" spans="1:15" ht="58.5" customHeight="1">
      <c r="A1" s="547" t="s">
        <v>443</v>
      </c>
      <c r="B1" s="548"/>
      <c r="C1" s="548"/>
      <c r="D1" s="548"/>
      <c r="E1" s="548"/>
      <c r="F1" s="548"/>
      <c r="G1" s="548"/>
      <c r="H1" s="548"/>
      <c r="I1" s="548"/>
      <c r="J1" s="548"/>
      <c r="K1" s="548"/>
      <c r="L1" s="548"/>
      <c r="M1" s="137"/>
      <c r="O1" s="92"/>
    </row>
    <row r="2" spans="1:18" s="5" customFormat="1" ht="30" customHeight="1">
      <c r="A2" s="15" t="s">
        <v>493</v>
      </c>
      <c r="B2" s="467" t="s">
        <v>37</v>
      </c>
      <c r="C2" s="535"/>
      <c r="D2" s="535"/>
      <c r="E2" s="535"/>
      <c r="F2" s="535"/>
      <c r="G2" s="535"/>
      <c r="H2" s="535"/>
      <c r="I2" s="536"/>
      <c r="J2" s="542" t="s">
        <v>586</v>
      </c>
      <c r="K2" s="542"/>
      <c r="L2" s="138" t="s">
        <v>4</v>
      </c>
      <c r="M2" s="278" t="s">
        <v>156</v>
      </c>
      <c r="N2" s="167"/>
      <c r="O2" s="67"/>
      <c r="Q2" s="67"/>
      <c r="R2" s="67"/>
    </row>
    <row r="3" spans="1:13" s="5" customFormat="1" ht="18" customHeight="1">
      <c r="A3" s="107" t="s">
        <v>496</v>
      </c>
      <c r="B3" s="545"/>
      <c r="C3" s="545"/>
      <c r="D3" s="545"/>
      <c r="E3" s="545"/>
      <c r="F3" s="545"/>
      <c r="G3" s="545"/>
      <c r="H3" s="545"/>
      <c r="I3" s="545"/>
      <c r="J3" s="545"/>
      <c r="K3" s="545"/>
      <c r="L3" s="545"/>
      <c r="M3" s="277"/>
    </row>
    <row r="4" spans="1:13" s="5" customFormat="1" ht="18" customHeight="1">
      <c r="A4" s="276"/>
      <c r="B4" s="546" t="s">
        <v>52</v>
      </c>
      <c r="C4" s="546"/>
      <c r="D4" s="546" t="s">
        <v>53</v>
      </c>
      <c r="E4" s="546"/>
      <c r="F4" s="546" t="s">
        <v>55</v>
      </c>
      <c r="G4" s="546"/>
      <c r="H4" s="546" t="s">
        <v>54</v>
      </c>
      <c r="I4" s="546"/>
      <c r="J4" s="471" t="s">
        <v>4</v>
      </c>
      <c r="K4" s="471" t="s">
        <v>43</v>
      </c>
      <c r="L4" s="542"/>
      <c r="M4" s="543"/>
    </row>
    <row r="5" spans="1:13" s="5" customFormat="1" ht="15" customHeight="1">
      <c r="A5" s="15" t="s">
        <v>50</v>
      </c>
      <c r="B5" s="395" t="s">
        <v>4</v>
      </c>
      <c r="C5" s="395" t="s">
        <v>43</v>
      </c>
      <c r="D5" s="395" t="s">
        <v>4</v>
      </c>
      <c r="E5" s="395" t="s">
        <v>43</v>
      </c>
      <c r="F5" s="395" t="s">
        <v>4</v>
      </c>
      <c r="G5" s="395" t="s">
        <v>43</v>
      </c>
      <c r="H5" s="395" t="s">
        <v>4</v>
      </c>
      <c r="I5" s="395" t="s">
        <v>43</v>
      </c>
      <c r="J5" s="471"/>
      <c r="K5" s="471"/>
      <c r="L5" s="542"/>
      <c r="M5" s="544"/>
    </row>
    <row r="6" spans="1:13" s="6" customFormat="1" ht="12.75" customHeight="1">
      <c r="A6" s="31" t="s">
        <v>51</v>
      </c>
      <c r="B6" s="274"/>
      <c r="C6" s="274"/>
      <c r="D6" s="274"/>
      <c r="E6" s="274"/>
      <c r="F6" s="274">
        <v>3</v>
      </c>
      <c r="G6" s="274">
        <v>1</v>
      </c>
      <c r="H6" s="274"/>
      <c r="I6" s="274"/>
      <c r="J6" s="274"/>
      <c r="K6" s="274"/>
      <c r="L6" s="279">
        <f>SUM(B6,D6,F6,H6,J6)</f>
        <v>3</v>
      </c>
      <c r="M6" s="271">
        <f>SUM(C6,E6,G6,I6,K6)</f>
        <v>1</v>
      </c>
    </row>
    <row r="7" spans="1:13" s="6" customFormat="1" ht="12.75" customHeight="1">
      <c r="A7" s="31" t="s">
        <v>128</v>
      </c>
      <c r="B7" s="274">
        <v>1</v>
      </c>
      <c r="C7" s="274"/>
      <c r="D7" s="274">
        <v>1</v>
      </c>
      <c r="E7" s="274"/>
      <c r="F7" s="274">
        <v>2</v>
      </c>
      <c r="G7" s="274"/>
      <c r="H7" s="274"/>
      <c r="I7" s="274"/>
      <c r="J7" s="274">
        <v>1</v>
      </c>
      <c r="K7" s="274"/>
      <c r="L7" s="279">
        <f aca="true" t="shared" si="0" ref="L7:M11">SUM(B7,D7,F7,H7,J7)</f>
        <v>5</v>
      </c>
      <c r="M7" s="271">
        <f t="shared" si="0"/>
        <v>0</v>
      </c>
    </row>
    <row r="8" spans="1:13" s="6" customFormat="1" ht="12.75" customHeight="1">
      <c r="A8" s="31" t="s">
        <v>129</v>
      </c>
      <c r="B8" s="274">
        <v>1</v>
      </c>
      <c r="C8" s="274"/>
      <c r="D8" s="274"/>
      <c r="E8" s="274"/>
      <c r="F8" s="274">
        <v>1</v>
      </c>
      <c r="G8" s="274">
        <v>1</v>
      </c>
      <c r="H8" s="274"/>
      <c r="I8" s="274"/>
      <c r="J8" s="274"/>
      <c r="K8" s="274"/>
      <c r="L8" s="279">
        <f t="shared" si="0"/>
        <v>2</v>
      </c>
      <c r="M8" s="271">
        <f t="shared" si="0"/>
        <v>1</v>
      </c>
    </row>
    <row r="9" spans="1:13" s="6" customFormat="1" ht="12.75" customHeight="1">
      <c r="A9" s="31" t="s">
        <v>130</v>
      </c>
      <c r="B9" s="274">
        <v>8</v>
      </c>
      <c r="C9" s="274">
        <v>1</v>
      </c>
      <c r="D9" s="274">
        <v>36</v>
      </c>
      <c r="E9" s="274">
        <v>12</v>
      </c>
      <c r="F9" s="274">
        <v>64</v>
      </c>
      <c r="G9" s="274">
        <v>31</v>
      </c>
      <c r="H9" s="274">
        <v>6</v>
      </c>
      <c r="I9" s="274">
        <v>1</v>
      </c>
      <c r="J9" s="274">
        <v>1</v>
      </c>
      <c r="K9" s="274">
        <v>1</v>
      </c>
      <c r="L9" s="279">
        <f t="shared" si="0"/>
        <v>115</v>
      </c>
      <c r="M9" s="271">
        <f t="shared" si="0"/>
        <v>46</v>
      </c>
    </row>
    <row r="10" spans="1:13" s="6" customFormat="1" ht="12.75" customHeight="1">
      <c r="A10" s="31" t="s">
        <v>172</v>
      </c>
      <c r="B10" s="274"/>
      <c r="C10" s="274"/>
      <c r="D10" s="274"/>
      <c r="E10" s="274"/>
      <c r="F10" s="274"/>
      <c r="G10" s="274"/>
      <c r="H10" s="274"/>
      <c r="I10" s="274"/>
      <c r="J10" s="274"/>
      <c r="K10" s="274"/>
      <c r="L10" s="279">
        <f t="shared" si="0"/>
        <v>0</v>
      </c>
      <c r="M10" s="271">
        <f t="shared" si="0"/>
        <v>0</v>
      </c>
    </row>
    <row r="11" spans="1:13" s="6" customFormat="1" ht="15">
      <c r="A11" s="26" t="s">
        <v>4</v>
      </c>
      <c r="B11" s="279">
        <v>10</v>
      </c>
      <c r="C11" s="279">
        <v>1</v>
      </c>
      <c r="D11" s="279">
        <v>37</v>
      </c>
      <c r="E11" s="279">
        <v>12</v>
      </c>
      <c r="F11" s="279">
        <v>70</v>
      </c>
      <c r="G11" s="279">
        <f aca="true" t="shared" si="1" ref="G11:I11">SUM(G6:G10)</f>
        <v>33</v>
      </c>
      <c r="H11" s="279">
        <f t="shared" si="1"/>
        <v>6</v>
      </c>
      <c r="I11" s="279">
        <f t="shared" si="1"/>
        <v>1</v>
      </c>
      <c r="J11" s="279">
        <v>2</v>
      </c>
      <c r="K11" s="279">
        <v>1</v>
      </c>
      <c r="L11" s="279">
        <f t="shared" si="0"/>
        <v>125</v>
      </c>
      <c r="M11" s="271">
        <f t="shared" si="0"/>
        <v>48</v>
      </c>
    </row>
    <row r="12" spans="1:13" s="6" customFormat="1" ht="25.5">
      <c r="A12" s="107" t="s">
        <v>497</v>
      </c>
      <c r="B12" s="545"/>
      <c r="C12" s="545"/>
      <c r="D12" s="545"/>
      <c r="E12" s="545"/>
      <c r="F12" s="545"/>
      <c r="G12" s="545"/>
      <c r="H12" s="545"/>
      <c r="I12" s="545"/>
      <c r="J12" s="545"/>
      <c r="K12" s="545"/>
      <c r="L12" s="545"/>
      <c r="M12" s="277"/>
    </row>
    <row r="13" spans="1:13" s="6" customFormat="1" ht="12.75" customHeight="1">
      <c r="A13" s="276"/>
      <c r="B13" s="546" t="s">
        <v>52</v>
      </c>
      <c r="C13" s="546"/>
      <c r="D13" s="546" t="s">
        <v>53</v>
      </c>
      <c r="E13" s="546"/>
      <c r="F13" s="546" t="s">
        <v>55</v>
      </c>
      <c r="G13" s="546"/>
      <c r="H13" s="546" t="s">
        <v>54</v>
      </c>
      <c r="I13" s="546"/>
      <c r="J13" s="471" t="s">
        <v>4</v>
      </c>
      <c r="K13" s="471" t="s">
        <v>43</v>
      </c>
      <c r="L13" s="542"/>
      <c r="M13" s="543"/>
    </row>
    <row r="14" spans="1:13" s="6" customFormat="1" ht="15" customHeight="1">
      <c r="A14" s="15" t="s">
        <v>50</v>
      </c>
      <c r="B14" s="395" t="s">
        <v>4</v>
      </c>
      <c r="C14" s="395" t="s">
        <v>43</v>
      </c>
      <c r="D14" s="395" t="s">
        <v>4</v>
      </c>
      <c r="E14" s="395" t="s">
        <v>43</v>
      </c>
      <c r="F14" s="395" t="s">
        <v>4</v>
      </c>
      <c r="G14" s="395" t="s">
        <v>43</v>
      </c>
      <c r="H14" s="395" t="s">
        <v>4</v>
      </c>
      <c r="I14" s="395" t="s">
        <v>43</v>
      </c>
      <c r="J14" s="471"/>
      <c r="K14" s="471"/>
      <c r="L14" s="542"/>
      <c r="M14" s="544"/>
    </row>
    <row r="15" spans="1:13" s="6" customFormat="1" ht="15">
      <c r="A15" s="31" t="s">
        <v>51</v>
      </c>
      <c r="B15" s="274"/>
      <c r="C15" s="274"/>
      <c r="D15" s="274"/>
      <c r="E15" s="274"/>
      <c r="F15" s="274">
        <v>2</v>
      </c>
      <c r="G15" s="274">
        <v>1</v>
      </c>
      <c r="H15" s="274"/>
      <c r="I15" s="274"/>
      <c r="J15" s="274">
        <v>3</v>
      </c>
      <c r="K15" s="274">
        <v>1</v>
      </c>
      <c r="L15" s="279">
        <f>SUM(B15,D15,F15,H15,J15)</f>
        <v>5</v>
      </c>
      <c r="M15" s="271">
        <f>SUM(C15,E15,G15,I15,K15)</f>
        <v>2</v>
      </c>
    </row>
    <row r="16" spans="1:13" s="6" customFormat="1" ht="15">
      <c r="A16" s="31" t="s">
        <v>128</v>
      </c>
      <c r="B16" s="274"/>
      <c r="C16" s="274"/>
      <c r="D16" s="274">
        <v>4</v>
      </c>
      <c r="E16" s="274">
        <v>1</v>
      </c>
      <c r="F16" s="274">
        <v>2</v>
      </c>
      <c r="G16" s="274">
        <v>2</v>
      </c>
      <c r="H16" s="274">
        <v>1</v>
      </c>
      <c r="I16" s="274">
        <v>1</v>
      </c>
      <c r="J16" s="274">
        <v>2</v>
      </c>
      <c r="K16" s="274">
        <v>1</v>
      </c>
      <c r="L16" s="279">
        <f aca="true" t="shared" si="2" ref="L16:M20">SUM(B16,D16,F16,H16,J16)</f>
        <v>9</v>
      </c>
      <c r="M16" s="271">
        <f t="shared" si="2"/>
        <v>5</v>
      </c>
    </row>
    <row r="17" spans="1:13" s="6" customFormat="1" ht="15">
      <c r="A17" s="31" t="s">
        <v>129</v>
      </c>
      <c r="B17" s="274">
        <v>2</v>
      </c>
      <c r="C17" s="274"/>
      <c r="D17" s="274">
        <v>1</v>
      </c>
      <c r="E17" s="274"/>
      <c r="F17" s="274">
        <v>4</v>
      </c>
      <c r="G17" s="274">
        <v>1</v>
      </c>
      <c r="H17" s="274"/>
      <c r="I17" s="274"/>
      <c r="J17" s="274"/>
      <c r="K17" s="274"/>
      <c r="L17" s="279">
        <f t="shared" si="2"/>
        <v>7</v>
      </c>
      <c r="M17" s="271">
        <f t="shared" si="2"/>
        <v>1</v>
      </c>
    </row>
    <row r="18" spans="1:13" s="6" customFormat="1" ht="15">
      <c r="A18" s="31" t="s">
        <v>130</v>
      </c>
      <c r="B18" s="274">
        <v>4</v>
      </c>
      <c r="C18" s="274">
        <v>2</v>
      </c>
      <c r="D18" s="274">
        <v>16</v>
      </c>
      <c r="E18" s="274">
        <v>6</v>
      </c>
      <c r="F18" s="274">
        <v>35</v>
      </c>
      <c r="G18" s="274">
        <v>17</v>
      </c>
      <c r="H18" s="274">
        <v>6</v>
      </c>
      <c r="I18" s="274">
        <v>2</v>
      </c>
      <c r="J18" s="274"/>
      <c r="K18" s="274"/>
      <c r="L18" s="279">
        <f t="shared" si="2"/>
        <v>61</v>
      </c>
      <c r="M18" s="271">
        <f t="shared" si="2"/>
        <v>27</v>
      </c>
    </row>
    <row r="19" spans="1:13" s="6" customFormat="1" ht="15">
      <c r="A19" s="31" t="s">
        <v>172</v>
      </c>
      <c r="B19" s="274"/>
      <c r="C19" s="274"/>
      <c r="D19" s="274"/>
      <c r="E19" s="274"/>
      <c r="F19" s="274"/>
      <c r="G19" s="274"/>
      <c r="H19" s="274"/>
      <c r="I19" s="274"/>
      <c r="J19" s="274"/>
      <c r="K19" s="274"/>
      <c r="L19" s="279">
        <f t="shared" si="2"/>
        <v>0</v>
      </c>
      <c r="M19" s="271">
        <f t="shared" si="2"/>
        <v>0</v>
      </c>
    </row>
    <row r="20" spans="1:13" ht="15">
      <c r="A20" s="26" t="s">
        <v>4</v>
      </c>
      <c r="B20" s="279">
        <v>6</v>
      </c>
      <c r="C20" s="279">
        <v>2</v>
      </c>
      <c r="D20" s="279">
        <v>21</v>
      </c>
      <c r="E20" s="279">
        <v>7</v>
      </c>
      <c r="F20" s="279">
        <f aca="true" t="shared" si="3" ref="F20:I20">SUM(F15:F19)</f>
        <v>43</v>
      </c>
      <c r="G20" s="279">
        <f t="shared" si="3"/>
        <v>21</v>
      </c>
      <c r="H20" s="279">
        <f t="shared" si="3"/>
        <v>7</v>
      </c>
      <c r="I20" s="279">
        <f t="shared" si="3"/>
        <v>3</v>
      </c>
      <c r="J20" s="279">
        <v>5</v>
      </c>
      <c r="K20" s="279">
        <v>2</v>
      </c>
      <c r="L20" s="279">
        <f t="shared" si="2"/>
        <v>82</v>
      </c>
      <c r="M20" s="271">
        <f t="shared" si="2"/>
        <v>35</v>
      </c>
    </row>
    <row r="21" spans="1:13" ht="25.5">
      <c r="A21" s="107" t="s">
        <v>498</v>
      </c>
      <c r="B21" s="545"/>
      <c r="C21" s="545"/>
      <c r="D21" s="545"/>
      <c r="E21" s="545"/>
      <c r="F21" s="545"/>
      <c r="G21" s="545"/>
      <c r="H21" s="545"/>
      <c r="I21" s="545"/>
      <c r="J21" s="545"/>
      <c r="K21" s="545"/>
      <c r="L21" s="545"/>
      <c r="M21" s="277"/>
    </row>
    <row r="22" spans="1:13" ht="12.75" customHeight="1">
      <c r="A22" s="276"/>
      <c r="B22" s="546" t="s">
        <v>52</v>
      </c>
      <c r="C22" s="546"/>
      <c r="D22" s="546" t="s">
        <v>53</v>
      </c>
      <c r="E22" s="546"/>
      <c r="F22" s="546" t="s">
        <v>593</v>
      </c>
      <c r="G22" s="546"/>
      <c r="H22" s="546" t="s">
        <v>54</v>
      </c>
      <c r="I22" s="546"/>
      <c r="J22" s="471" t="s">
        <v>4</v>
      </c>
      <c r="K22" s="471" t="s">
        <v>43</v>
      </c>
      <c r="L22" s="542"/>
      <c r="M22" s="543"/>
    </row>
    <row r="23" spans="1:13" ht="15" customHeight="1">
      <c r="A23" s="15" t="s">
        <v>50</v>
      </c>
      <c r="B23" s="395" t="s">
        <v>4</v>
      </c>
      <c r="C23" s="395" t="s">
        <v>43</v>
      </c>
      <c r="D23" s="395" t="s">
        <v>4</v>
      </c>
      <c r="E23" s="395" t="s">
        <v>43</v>
      </c>
      <c r="F23" s="395" t="s">
        <v>4</v>
      </c>
      <c r="G23" s="395" t="s">
        <v>43</v>
      </c>
      <c r="H23" s="395" t="s">
        <v>4</v>
      </c>
      <c r="I23" s="395" t="s">
        <v>43</v>
      </c>
      <c r="J23" s="471"/>
      <c r="K23" s="471"/>
      <c r="L23" s="542"/>
      <c r="M23" s="544"/>
    </row>
    <row r="24" spans="1:13" ht="15">
      <c r="A24" s="31" t="s">
        <v>51</v>
      </c>
      <c r="B24" s="274"/>
      <c r="C24" s="274"/>
      <c r="D24" s="274"/>
      <c r="E24" s="274"/>
      <c r="F24" s="274"/>
      <c r="G24" s="274"/>
      <c r="H24" s="274"/>
      <c r="I24" s="274"/>
      <c r="J24" s="274"/>
      <c r="K24" s="274"/>
      <c r="L24" s="279">
        <f>SUM(B24,D24,F24,H24,J24)</f>
        <v>0</v>
      </c>
      <c r="M24" s="271">
        <f>SUM(C24,E24,G24,I24,K24)</f>
        <v>0</v>
      </c>
    </row>
    <row r="25" spans="1:13" ht="15">
      <c r="A25" s="31" t="s">
        <v>128</v>
      </c>
      <c r="B25" s="274"/>
      <c r="C25" s="274"/>
      <c r="D25" s="274"/>
      <c r="E25" s="274"/>
      <c r="F25" s="274">
        <v>1</v>
      </c>
      <c r="G25" s="274"/>
      <c r="H25" s="274"/>
      <c r="I25" s="274"/>
      <c r="J25" s="274"/>
      <c r="K25" s="274"/>
      <c r="L25" s="279">
        <f aca="true" t="shared" si="4" ref="L25:M29">SUM(B25,D25,F25,H25,J25)</f>
        <v>1</v>
      </c>
      <c r="M25" s="271">
        <f t="shared" si="4"/>
        <v>0</v>
      </c>
    </row>
    <row r="26" spans="1:13" ht="15">
      <c r="A26" s="31" t="s">
        <v>129</v>
      </c>
      <c r="B26" s="274"/>
      <c r="C26" s="274"/>
      <c r="D26" s="274"/>
      <c r="E26" s="274"/>
      <c r="F26" s="274">
        <v>1</v>
      </c>
      <c r="G26" s="274"/>
      <c r="H26" s="274">
        <v>2</v>
      </c>
      <c r="I26" s="274"/>
      <c r="J26" s="274"/>
      <c r="K26" s="274"/>
      <c r="L26" s="279">
        <f t="shared" si="4"/>
        <v>3</v>
      </c>
      <c r="M26" s="271">
        <f t="shared" si="4"/>
        <v>0</v>
      </c>
    </row>
    <row r="27" spans="1:13" ht="15">
      <c r="A27" s="31" t="s">
        <v>130</v>
      </c>
      <c r="B27" s="274">
        <v>8</v>
      </c>
      <c r="C27" s="274"/>
      <c r="D27" s="274">
        <v>17</v>
      </c>
      <c r="E27" s="274">
        <v>5</v>
      </c>
      <c r="F27" s="274">
        <v>12</v>
      </c>
      <c r="G27" s="274">
        <v>6</v>
      </c>
      <c r="H27" s="274">
        <v>18</v>
      </c>
      <c r="I27" s="274">
        <v>9</v>
      </c>
      <c r="J27" s="274"/>
      <c r="K27" s="274"/>
      <c r="L27" s="279">
        <f t="shared" si="4"/>
        <v>55</v>
      </c>
      <c r="M27" s="271">
        <f t="shared" si="4"/>
        <v>20</v>
      </c>
    </row>
    <row r="28" spans="1:13" ht="15">
      <c r="A28" s="31" t="s">
        <v>172</v>
      </c>
      <c r="B28" s="274"/>
      <c r="C28" s="274"/>
      <c r="D28" s="274"/>
      <c r="E28" s="274"/>
      <c r="F28" s="274">
        <v>1</v>
      </c>
      <c r="G28" s="274"/>
      <c r="H28" s="274">
        <v>1</v>
      </c>
      <c r="I28" s="274"/>
      <c r="J28" s="274"/>
      <c r="K28" s="274"/>
      <c r="L28" s="279">
        <f t="shared" si="4"/>
        <v>2</v>
      </c>
      <c r="M28" s="271">
        <f t="shared" si="4"/>
        <v>0</v>
      </c>
    </row>
    <row r="29" spans="1:13" ht="15">
      <c r="A29" s="26" t="s">
        <v>4</v>
      </c>
      <c r="B29" s="279">
        <v>8</v>
      </c>
      <c r="C29" s="279"/>
      <c r="D29" s="279">
        <v>17</v>
      </c>
      <c r="E29" s="279">
        <v>5</v>
      </c>
      <c r="F29" s="279">
        <f aca="true" t="shared" si="5" ref="F29:I29">SUM(F24:F28)</f>
        <v>15</v>
      </c>
      <c r="G29" s="279">
        <v>6</v>
      </c>
      <c r="H29" s="279">
        <f t="shared" si="5"/>
        <v>21</v>
      </c>
      <c r="I29" s="279">
        <f t="shared" si="5"/>
        <v>9</v>
      </c>
      <c r="J29" s="279"/>
      <c r="K29" s="279"/>
      <c r="L29" s="279">
        <f t="shared" si="4"/>
        <v>61</v>
      </c>
      <c r="M29" s="271">
        <f t="shared" si="4"/>
        <v>20</v>
      </c>
    </row>
    <row r="30" spans="1:13" ht="25.5">
      <c r="A30" s="107" t="s">
        <v>500</v>
      </c>
      <c r="B30" s="545"/>
      <c r="C30" s="545"/>
      <c r="D30" s="545"/>
      <c r="E30" s="545"/>
      <c r="F30" s="545"/>
      <c r="G30" s="545"/>
      <c r="H30" s="545"/>
      <c r="I30" s="545"/>
      <c r="J30" s="545"/>
      <c r="K30" s="545"/>
      <c r="L30" s="545"/>
      <c r="M30" s="277"/>
    </row>
    <row r="31" spans="1:13" s="52" customFormat="1" ht="15">
      <c r="A31" s="276"/>
      <c r="B31" s="546" t="s">
        <v>52</v>
      </c>
      <c r="C31" s="546"/>
      <c r="D31" s="546" t="s">
        <v>53</v>
      </c>
      <c r="E31" s="546"/>
      <c r="F31" s="546" t="s">
        <v>55</v>
      </c>
      <c r="G31" s="546"/>
      <c r="H31" s="546" t="s">
        <v>54</v>
      </c>
      <c r="I31" s="546"/>
      <c r="J31" s="471" t="s">
        <v>4</v>
      </c>
      <c r="K31" s="471" t="s">
        <v>43</v>
      </c>
      <c r="L31" s="542"/>
      <c r="M31" s="543"/>
    </row>
    <row r="32" spans="1:13" ht="25.5">
      <c r="A32" s="15" t="s">
        <v>50</v>
      </c>
      <c r="B32" s="395" t="s">
        <v>4</v>
      </c>
      <c r="C32" s="395" t="s">
        <v>43</v>
      </c>
      <c r="D32" s="395" t="s">
        <v>4</v>
      </c>
      <c r="E32" s="395" t="s">
        <v>43</v>
      </c>
      <c r="F32" s="395" t="s">
        <v>4</v>
      </c>
      <c r="G32" s="395" t="s">
        <v>43</v>
      </c>
      <c r="H32" s="395" t="s">
        <v>4</v>
      </c>
      <c r="I32" s="395" t="s">
        <v>43</v>
      </c>
      <c r="J32" s="471"/>
      <c r="K32" s="471"/>
      <c r="L32" s="542"/>
      <c r="M32" s="544"/>
    </row>
    <row r="33" spans="1:13" ht="15" customHeight="1">
      <c r="A33" s="31" t="s">
        <v>51</v>
      </c>
      <c r="B33" s="274"/>
      <c r="C33" s="274"/>
      <c r="D33" s="274"/>
      <c r="E33" s="274"/>
      <c r="F33" s="274"/>
      <c r="G33" s="274"/>
      <c r="H33" s="274"/>
      <c r="I33" s="274"/>
      <c r="J33" s="274"/>
      <c r="K33" s="274"/>
      <c r="L33" s="279">
        <f>SUM(B33,D33,F33,H33,J33)</f>
        <v>0</v>
      </c>
      <c r="M33" s="271">
        <f>SUM(C33,E33,G33,I33,K33)</f>
        <v>0</v>
      </c>
    </row>
    <row r="34" spans="1:13" ht="15" customHeight="1">
      <c r="A34" s="31" t="s">
        <v>128</v>
      </c>
      <c r="B34" s="274">
        <v>1</v>
      </c>
      <c r="C34" s="274"/>
      <c r="D34" s="274">
        <v>1</v>
      </c>
      <c r="E34" s="274">
        <v>1</v>
      </c>
      <c r="F34" s="274">
        <v>1</v>
      </c>
      <c r="G34" s="274"/>
      <c r="H34" s="274"/>
      <c r="I34" s="274"/>
      <c r="J34" s="274">
        <v>3</v>
      </c>
      <c r="K34" s="274"/>
      <c r="L34" s="279">
        <f aca="true" t="shared" si="6" ref="L34:M38">SUM(B34,D34,F34,H34,J34)</f>
        <v>6</v>
      </c>
      <c r="M34" s="271">
        <f t="shared" si="6"/>
        <v>1</v>
      </c>
    </row>
    <row r="35" spans="1:13" ht="15">
      <c r="A35" s="31" t="s">
        <v>129</v>
      </c>
      <c r="B35" s="274"/>
      <c r="C35" s="274"/>
      <c r="D35" s="274">
        <v>1</v>
      </c>
      <c r="E35" s="274"/>
      <c r="F35" s="274">
        <v>1</v>
      </c>
      <c r="G35" s="274"/>
      <c r="H35" s="274">
        <v>1</v>
      </c>
      <c r="I35" s="274"/>
      <c r="J35" s="274"/>
      <c r="K35" s="274"/>
      <c r="L35" s="279">
        <f t="shared" si="6"/>
        <v>3</v>
      </c>
      <c r="M35" s="271">
        <f t="shared" si="6"/>
        <v>0</v>
      </c>
    </row>
    <row r="36" spans="1:13" ht="15">
      <c r="A36" s="31" t="s">
        <v>130</v>
      </c>
      <c r="B36" s="274">
        <v>7</v>
      </c>
      <c r="C36" s="274">
        <v>1</v>
      </c>
      <c r="D36" s="274">
        <v>11</v>
      </c>
      <c r="E36" s="274">
        <v>1</v>
      </c>
      <c r="F36" s="274">
        <v>39</v>
      </c>
      <c r="G36" s="274">
        <v>6</v>
      </c>
      <c r="H36" s="274">
        <v>9</v>
      </c>
      <c r="I36" s="274">
        <v>2</v>
      </c>
      <c r="J36" s="274">
        <v>12</v>
      </c>
      <c r="K36" s="274">
        <v>1</v>
      </c>
      <c r="L36" s="279">
        <f t="shared" si="6"/>
        <v>78</v>
      </c>
      <c r="M36" s="271">
        <f t="shared" si="6"/>
        <v>11</v>
      </c>
    </row>
    <row r="37" spans="1:13" ht="15">
      <c r="A37" s="31" t="s">
        <v>172</v>
      </c>
      <c r="B37" s="274"/>
      <c r="C37" s="274"/>
      <c r="D37" s="274">
        <v>1</v>
      </c>
      <c r="E37" s="274"/>
      <c r="F37" s="274"/>
      <c r="G37" s="274"/>
      <c r="H37" s="274">
        <v>1</v>
      </c>
      <c r="I37" s="274"/>
      <c r="J37" s="274"/>
      <c r="K37" s="274"/>
      <c r="L37" s="279">
        <f t="shared" si="6"/>
        <v>2</v>
      </c>
      <c r="M37" s="271">
        <f t="shared" si="6"/>
        <v>0</v>
      </c>
    </row>
    <row r="38" spans="1:13" ht="15">
      <c r="A38" s="26" t="s">
        <v>4</v>
      </c>
      <c r="B38" s="279">
        <v>8</v>
      </c>
      <c r="C38" s="279">
        <v>1</v>
      </c>
      <c r="D38" s="279">
        <v>14</v>
      </c>
      <c r="E38" s="279">
        <v>2</v>
      </c>
      <c r="F38" s="279">
        <f aca="true" t="shared" si="7" ref="F38:I38">SUM(F33:F37)</f>
        <v>41</v>
      </c>
      <c r="G38" s="279">
        <f t="shared" si="7"/>
        <v>6</v>
      </c>
      <c r="H38" s="279">
        <f t="shared" si="7"/>
        <v>11</v>
      </c>
      <c r="I38" s="279">
        <f t="shared" si="7"/>
        <v>2</v>
      </c>
      <c r="J38" s="279">
        <v>15</v>
      </c>
      <c r="K38" s="279">
        <v>1</v>
      </c>
      <c r="L38" s="279">
        <f t="shared" si="6"/>
        <v>89</v>
      </c>
      <c r="M38" s="271">
        <f t="shared" si="6"/>
        <v>12</v>
      </c>
    </row>
    <row r="39" spans="1:13" ht="15">
      <c r="A39" s="107" t="s">
        <v>501</v>
      </c>
      <c r="B39" s="545"/>
      <c r="C39" s="545"/>
      <c r="D39" s="545"/>
      <c r="E39" s="545"/>
      <c r="F39" s="545"/>
      <c r="G39" s="545"/>
      <c r="H39" s="545"/>
      <c r="I39" s="545"/>
      <c r="J39" s="545"/>
      <c r="K39" s="545"/>
      <c r="L39" s="545"/>
      <c r="M39" s="277"/>
    </row>
    <row r="40" spans="1:13" ht="15">
      <c r="A40" s="276"/>
      <c r="B40" s="546" t="s">
        <v>52</v>
      </c>
      <c r="C40" s="546"/>
      <c r="D40" s="546" t="s">
        <v>53</v>
      </c>
      <c r="E40" s="546"/>
      <c r="F40" s="546" t="s">
        <v>594</v>
      </c>
      <c r="G40" s="546"/>
      <c r="H40" s="546" t="s">
        <v>54</v>
      </c>
      <c r="I40" s="546"/>
      <c r="J40" s="471" t="s">
        <v>4</v>
      </c>
      <c r="K40" s="471" t="s">
        <v>43</v>
      </c>
      <c r="L40" s="542"/>
      <c r="M40" s="543"/>
    </row>
    <row r="41" spans="1:13" ht="25.5">
      <c r="A41" s="15" t="s">
        <v>50</v>
      </c>
      <c r="B41" s="395" t="s">
        <v>4</v>
      </c>
      <c r="C41" s="395" t="s">
        <v>43</v>
      </c>
      <c r="D41" s="395" t="s">
        <v>4</v>
      </c>
      <c r="E41" s="395" t="s">
        <v>43</v>
      </c>
      <c r="F41" s="395" t="s">
        <v>4</v>
      </c>
      <c r="G41" s="395" t="s">
        <v>43</v>
      </c>
      <c r="H41" s="395" t="s">
        <v>4</v>
      </c>
      <c r="I41" s="395" t="s">
        <v>43</v>
      </c>
      <c r="J41" s="471"/>
      <c r="K41" s="471"/>
      <c r="L41" s="542"/>
      <c r="M41" s="544"/>
    </row>
    <row r="42" spans="1:13" ht="15">
      <c r="A42" s="31" t="s">
        <v>51</v>
      </c>
      <c r="B42" s="274"/>
      <c r="C42" s="274"/>
      <c r="D42" s="274"/>
      <c r="E42" s="274"/>
      <c r="F42" s="139">
        <v>1</v>
      </c>
      <c r="G42" s="139"/>
      <c r="H42" s="274">
        <v>1</v>
      </c>
      <c r="I42" s="274">
        <v>1</v>
      </c>
      <c r="J42" s="274"/>
      <c r="K42" s="274"/>
      <c r="L42" s="279">
        <f>SUM(B42,D42,F42,H42,J42)</f>
        <v>2</v>
      </c>
      <c r="M42" s="271">
        <f>SUM(C42,E42,G42,I42,K42)</f>
        <v>1</v>
      </c>
    </row>
    <row r="43" spans="1:13" ht="15">
      <c r="A43" s="31" t="s">
        <v>128</v>
      </c>
      <c r="B43" s="274">
        <v>2</v>
      </c>
      <c r="C43" s="274">
        <v>1</v>
      </c>
      <c r="D43" s="274">
        <v>5</v>
      </c>
      <c r="E43" s="274">
        <v>4</v>
      </c>
      <c r="F43" s="139">
        <v>2</v>
      </c>
      <c r="G43" s="139">
        <v>2</v>
      </c>
      <c r="H43" s="274">
        <v>2</v>
      </c>
      <c r="I43" s="274">
        <v>2</v>
      </c>
      <c r="J43" s="274"/>
      <c r="K43" s="274"/>
      <c r="L43" s="279">
        <f aca="true" t="shared" si="8" ref="L43:M47">SUM(B43,D43,F43,H43,J43)</f>
        <v>11</v>
      </c>
      <c r="M43" s="271">
        <f t="shared" si="8"/>
        <v>9</v>
      </c>
    </row>
    <row r="44" spans="1:13" ht="15">
      <c r="A44" s="31" t="s">
        <v>129</v>
      </c>
      <c r="B44" s="274">
        <v>1</v>
      </c>
      <c r="C44" s="274"/>
      <c r="D44" s="274"/>
      <c r="E44" s="274"/>
      <c r="F44" s="139"/>
      <c r="G44" s="139"/>
      <c r="H44" s="274"/>
      <c r="I44" s="274"/>
      <c r="J44" s="274"/>
      <c r="K44" s="274"/>
      <c r="L44" s="279">
        <f t="shared" si="8"/>
        <v>1</v>
      </c>
      <c r="M44" s="271">
        <f t="shared" si="8"/>
        <v>0</v>
      </c>
    </row>
    <row r="45" spans="1:13" ht="15">
      <c r="A45" s="31" t="s">
        <v>130</v>
      </c>
      <c r="B45" s="274">
        <v>4</v>
      </c>
      <c r="C45" s="274">
        <v>1</v>
      </c>
      <c r="D45" s="274">
        <v>8</v>
      </c>
      <c r="E45" s="274">
        <v>5</v>
      </c>
      <c r="F45" s="139">
        <v>27</v>
      </c>
      <c r="G45" s="139">
        <v>18</v>
      </c>
      <c r="H45" s="274">
        <v>31</v>
      </c>
      <c r="I45" s="274">
        <v>26</v>
      </c>
      <c r="J45" s="274"/>
      <c r="K45" s="274"/>
      <c r="L45" s="279">
        <f t="shared" si="8"/>
        <v>70</v>
      </c>
      <c r="M45" s="271">
        <f t="shared" si="8"/>
        <v>50</v>
      </c>
    </row>
    <row r="46" spans="1:13" ht="15">
      <c r="A46" s="31" t="s">
        <v>172</v>
      </c>
      <c r="B46" s="274"/>
      <c r="C46" s="274"/>
      <c r="D46" s="274"/>
      <c r="E46" s="274"/>
      <c r="F46" s="139"/>
      <c r="G46" s="139"/>
      <c r="H46" s="274"/>
      <c r="I46" s="274"/>
      <c r="J46" s="274"/>
      <c r="K46" s="274"/>
      <c r="L46" s="279">
        <f t="shared" si="8"/>
        <v>0</v>
      </c>
      <c r="M46" s="271">
        <f t="shared" si="8"/>
        <v>0</v>
      </c>
    </row>
    <row r="47" spans="1:13" ht="15">
      <c r="A47" s="26" t="s">
        <v>4</v>
      </c>
      <c r="B47" s="279">
        <v>7</v>
      </c>
      <c r="C47" s="279">
        <v>2</v>
      </c>
      <c r="D47" s="279">
        <v>13</v>
      </c>
      <c r="E47" s="279">
        <v>9</v>
      </c>
      <c r="F47" s="279">
        <f aca="true" t="shared" si="9" ref="F47:I47">SUM(F42:F46)</f>
        <v>30</v>
      </c>
      <c r="G47" s="279">
        <f t="shared" si="9"/>
        <v>20</v>
      </c>
      <c r="H47" s="279">
        <f t="shared" si="9"/>
        <v>34</v>
      </c>
      <c r="I47" s="279">
        <f t="shared" si="9"/>
        <v>29</v>
      </c>
      <c r="J47" s="279"/>
      <c r="K47" s="279"/>
      <c r="L47" s="279">
        <f t="shared" si="8"/>
        <v>84</v>
      </c>
      <c r="M47" s="271">
        <f t="shared" si="8"/>
        <v>60</v>
      </c>
    </row>
    <row r="48" spans="1:13" ht="25.5">
      <c r="A48" s="107" t="s">
        <v>506</v>
      </c>
      <c r="B48" s="545"/>
      <c r="C48" s="545"/>
      <c r="D48" s="545"/>
      <c r="E48" s="545"/>
      <c r="F48" s="545"/>
      <c r="G48" s="545"/>
      <c r="H48" s="545"/>
      <c r="I48" s="545"/>
      <c r="J48" s="545"/>
      <c r="K48" s="545"/>
      <c r="L48" s="545"/>
      <c r="M48" s="277"/>
    </row>
    <row r="49" spans="1:13" ht="15">
      <c r="A49" s="276"/>
      <c r="B49" s="546" t="s">
        <v>52</v>
      </c>
      <c r="C49" s="546"/>
      <c r="D49" s="546" t="s">
        <v>53</v>
      </c>
      <c r="E49" s="546"/>
      <c r="F49" s="546" t="s">
        <v>55</v>
      </c>
      <c r="G49" s="546"/>
      <c r="H49" s="546" t="s">
        <v>54</v>
      </c>
      <c r="I49" s="546"/>
      <c r="J49" s="471" t="s">
        <v>4</v>
      </c>
      <c r="K49" s="471" t="s">
        <v>43</v>
      </c>
      <c r="L49" s="542"/>
      <c r="M49" s="543"/>
    </row>
    <row r="50" spans="1:13" ht="25.5">
      <c r="A50" s="15" t="s">
        <v>50</v>
      </c>
      <c r="B50" s="395" t="s">
        <v>4</v>
      </c>
      <c r="C50" s="395" t="s">
        <v>43</v>
      </c>
      <c r="D50" s="395" t="s">
        <v>4</v>
      </c>
      <c r="E50" s="395" t="s">
        <v>43</v>
      </c>
      <c r="F50" s="395" t="s">
        <v>4</v>
      </c>
      <c r="G50" s="395" t="s">
        <v>43</v>
      </c>
      <c r="H50" s="395" t="s">
        <v>4</v>
      </c>
      <c r="I50" s="395" t="s">
        <v>43</v>
      </c>
      <c r="J50" s="471"/>
      <c r="K50" s="471"/>
      <c r="L50" s="542"/>
      <c r="M50" s="544"/>
    </row>
    <row r="51" spans="1:13" ht="15">
      <c r="A51" s="31" t="s">
        <v>51</v>
      </c>
      <c r="B51" s="274"/>
      <c r="C51" s="274"/>
      <c r="D51" s="274"/>
      <c r="E51" s="274"/>
      <c r="F51" s="274">
        <v>1</v>
      </c>
      <c r="G51" s="274">
        <v>1</v>
      </c>
      <c r="H51" s="274"/>
      <c r="I51" s="274"/>
      <c r="J51" s="274"/>
      <c r="K51" s="274"/>
      <c r="L51" s="279">
        <f>SUM(B51,D51,F51,H51,J51)</f>
        <v>1</v>
      </c>
      <c r="M51" s="271">
        <f>SUM(C51,E51,G51,I51,K51)</f>
        <v>1</v>
      </c>
    </row>
    <row r="52" spans="1:13" ht="15">
      <c r="A52" s="31" t="s">
        <v>128</v>
      </c>
      <c r="B52" s="274">
        <v>1</v>
      </c>
      <c r="C52" s="274"/>
      <c r="D52" s="274">
        <v>2</v>
      </c>
      <c r="E52" s="274"/>
      <c r="F52" s="274">
        <v>2</v>
      </c>
      <c r="G52" s="274">
        <v>2</v>
      </c>
      <c r="H52" s="274"/>
      <c r="I52" s="274"/>
      <c r="J52" s="274"/>
      <c r="K52" s="274"/>
      <c r="L52" s="279">
        <f aca="true" t="shared" si="10" ref="L52:M56">SUM(B52,D52,F52,H52,J52)</f>
        <v>5</v>
      </c>
      <c r="M52" s="271">
        <f t="shared" si="10"/>
        <v>2</v>
      </c>
    </row>
    <row r="53" spans="1:13" ht="15">
      <c r="A53" s="31" t="s">
        <v>129</v>
      </c>
      <c r="B53" s="274"/>
      <c r="C53" s="274"/>
      <c r="D53" s="274"/>
      <c r="E53" s="274"/>
      <c r="F53" s="274">
        <v>1</v>
      </c>
      <c r="G53" s="274">
        <v>1</v>
      </c>
      <c r="H53" s="274"/>
      <c r="I53" s="274"/>
      <c r="J53" s="274"/>
      <c r="K53" s="274"/>
      <c r="L53" s="279">
        <f t="shared" si="10"/>
        <v>1</v>
      </c>
      <c r="M53" s="271">
        <f t="shared" si="10"/>
        <v>1</v>
      </c>
    </row>
    <row r="54" spans="1:13" ht="15">
      <c r="A54" s="31" t="s">
        <v>130</v>
      </c>
      <c r="B54" s="274">
        <v>3</v>
      </c>
      <c r="C54" s="274"/>
      <c r="D54" s="274">
        <v>5</v>
      </c>
      <c r="E54" s="274">
        <v>1</v>
      </c>
      <c r="F54" s="274">
        <v>10</v>
      </c>
      <c r="G54" s="274">
        <v>2</v>
      </c>
      <c r="H54" s="274">
        <v>5</v>
      </c>
      <c r="I54" s="274">
        <v>1</v>
      </c>
      <c r="J54" s="274"/>
      <c r="K54" s="274"/>
      <c r="L54" s="279">
        <f t="shared" si="10"/>
        <v>23</v>
      </c>
      <c r="M54" s="271">
        <f t="shared" si="10"/>
        <v>4</v>
      </c>
    </row>
    <row r="55" spans="1:13" ht="15">
      <c r="A55" s="31" t="s">
        <v>172</v>
      </c>
      <c r="B55" s="274"/>
      <c r="C55" s="274"/>
      <c r="D55" s="274"/>
      <c r="E55" s="274"/>
      <c r="F55" s="274">
        <v>1</v>
      </c>
      <c r="G55" s="274">
        <v>1</v>
      </c>
      <c r="H55" s="274"/>
      <c r="I55" s="274"/>
      <c r="J55" s="274"/>
      <c r="K55" s="274"/>
      <c r="L55" s="279">
        <f t="shared" si="10"/>
        <v>1</v>
      </c>
      <c r="M55" s="271">
        <f t="shared" si="10"/>
        <v>1</v>
      </c>
    </row>
    <row r="56" spans="1:13" ht="15">
      <c r="A56" s="26" t="s">
        <v>4</v>
      </c>
      <c r="B56" s="279">
        <v>4</v>
      </c>
      <c r="C56" s="279"/>
      <c r="D56" s="279">
        <v>7</v>
      </c>
      <c r="E56" s="279">
        <v>1</v>
      </c>
      <c r="F56" s="279">
        <f aca="true" t="shared" si="11" ref="F56:I56">SUM(F51:F55)</f>
        <v>15</v>
      </c>
      <c r="G56" s="279">
        <f t="shared" si="11"/>
        <v>7</v>
      </c>
      <c r="H56" s="279">
        <f t="shared" si="11"/>
        <v>5</v>
      </c>
      <c r="I56" s="279">
        <f t="shared" si="11"/>
        <v>1</v>
      </c>
      <c r="J56" s="279"/>
      <c r="K56" s="279"/>
      <c r="L56" s="279">
        <f t="shared" si="10"/>
        <v>31</v>
      </c>
      <c r="M56" s="271">
        <f t="shared" si="10"/>
        <v>9</v>
      </c>
    </row>
    <row r="57" spans="1:13" ht="15">
      <c r="A57" s="107" t="s">
        <v>590</v>
      </c>
      <c r="B57" s="545"/>
      <c r="C57" s="545"/>
      <c r="D57" s="545"/>
      <c r="E57" s="545"/>
      <c r="F57" s="545"/>
      <c r="G57" s="545"/>
      <c r="H57" s="545"/>
      <c r="I57" s="545"/>
      <c r="J57" s="545"/>
      <c r="K57" s="545"/>
      <c r="L57" s="545"/>
      <c r="M57" s="277"/>
    </row>
    <row r="58" spans="1:13" ht="15">
      <c r="A58" s="275"/>
      <c r="B58" s="542" t="s">
        <v>52</v>
      </c>
      <c r="C58" s="542"/>
      <c r="D58" s="542" t="s">
        <v>53</v>
      </c>
      <c r="E58" s="542"/>
      <c r="F58" s="542" t="s">
        <v>55</v>
      </c>
      <c r="G58" s="542"/>
      <c r="H58" s="542" t="s">
        <v>54</v>
      </c>
      <c r="I58" s="542"/>
      <c r="J58" s="542" t="s">
        <v>4</v>
      </c>
      <c r="K58" s="542" t="s">
        <v>43</v>
      </c>
      <c r="L58" s="542"/>
      <c r="M58" s="543"/>
    </row>
    <row r="59" spans="1:13" ht="25.5">
      <c r="A59" s="72" t="s">
        <v>50</v>
      </c>
      <c r="B59" s="397" t="s">
        <v>4</v>
      </c>
      <c r="C59" s="397" t="s">
        <v>43</v>
      </c>
      <c r="D59" s="397" t="s">
        <v>4</v>
      </c>
      <c r="E59" s="397" t="s">
        <v>43</v>
      </c>
      <c r="F59" s="397" t="s">
        <v>4</v>
      </c>
      <c r="G59" s="397" t="s">
        <v>43</v>
      </c>
      <c r="H59" s="397" t="s">
        <v>4</v>
      </c>
      <c r="I59" s="397" t="s">
        <v>43</v>
      </c>
      <c r="J59" s="542"/>
      <c r="K59" s="542"/>
      <c r="L59" s="542"/>
      <c r="M59" s="544"/>
    </row>
    <row r="60" spans="1:13" ht="15">
      <c r="A60" s="72" t="s">
        <v>51</v>
      </c>
      <c r="B60" s="139"/>
      <c r="C60" s="139"/>
      <c r="D60" s="139"/>
      <c r="E60" s="139"/>
      <c r="F60" s="139">
        <v>1</v>
      </c>
      <c r="G60" s="139"/>
      <c r="H60" s="139"/>
      <c r="I60" s="139"/>
      <c r="J60" s="139">
        <v>2</v>
      </c>
      <c r="K60" s="139">
        <v>1</v>
      </c>
      <c r="L60" s="279">
        <f>SUM(B60,D60,F60,H60,J60)</f>
        <v>3</v>
      </c>
      <c r="M60" s="271">
        <f>SUM(C60,E60,G60,I60,K60)</f>
        <v>1</v>
      </c>
    </row>
    <row r="61" spans="1:13" ht="15">
      <c r="A61" s="72" t="s">
        <v>128</v>
      </c>
      <c r="B61" s="139"/>
      <c r="C61" s="139"/>
      <c r="D61" s="139"/>
      <c r="E61" s="139"/>
      <c r="F61" s="139"/>
      <c r="G61" s="139"/>
      <c r="H61" s="139"/>
      <c r="I61" s="139"/>
      <c r="J61" s="139">
        <v>1</v>
      </c>
      <c r="K61" s="139"/>
      <c r="L61" s="279">
        <f aca="true" t="shared" si="12" ref="L61:M65">SUM(B61,D61,F61,H61,J61)</f>
        <v>1</v>
      </c>
      <c r="M61" s="271">
        <f t="shared" si="12"/>
        <v>0</v>
      </c>
    </row>
    <row r="62" spans="1:13" ht="15">
      <c r="A62" s="72" t="s">
        <v>129</v>
      </c>
      <c r="B62" s="139"/>
      <c r="C62" s="139"/>
      <c r="D62" s="139"/>
      <c r="E62" s="139"/>
      <c r="F62" s="139"/>
      <c r="G62" s="139"/>
      <c r="H62" s="139"/>
      <c r="I62" s="139"/>
      <c r="J62" s="139"/>
      <c r="K62" s="139"/>
      <c r="L62" s="279">
        <f t="shared" si="12"/>
        <v>0</v>
      </c>
      <c r="M62" s="271">
        <f t="shared" si="12"/>
        <v>0</v>
      </c>
    </row>
    <row r="63" spans="1:13" ht="15">
      <c r="A63" s="72" t="s">
        <v>130</v>
      </c>
      <c r="B63" s="139"/>
      <c r="C63" s="139"/>
      <c r="D63" s="139"/>
      <c r="E63" s="139"/>
      <c r="F63" s="139">
        <v>11</v>
      </c>
      <c r="G63" s="139">
        <v>2</v>
      </c>
      <c r="H63" s="139"/>
      <c r="I63" s="139"/>
      <c r="J63" s="139">
        <v>25</v>
      </c>
      <c r="K63" s="139">
        <v>10</v>
      </c>
      <c r="L63" s="279">
        <f t="shared" si="12"/>
        <v>36</v>
      </c>
      <c r="M63" s="271">
        <f t="shared" si="12"/>
        <v>12</v>
      </c>
    </row>
    <row r="64" spans="1:13" ht="15">
      <c r="A64" s="72" t="s">
        <v>172</v>
      </c>
      <c r="B64" s="139"/>
      <c r="C64" s="139"/>
      <c r="D64" s="139"/>
      <c r="E64" s="139"/>
      <c r="F64" s="139"/>
      <c r="G64" s="139"/>
      <c r="H64" s="139"/>
      <c r="I64" s="139"/>
      <c r="J64" s="139"/>
      <c r="K64" s="139"/>
      <c r="L64" s="279">
        <f t="shared" si="12"/>
        <v>0</v>
      </c>
      <c r="M64" s="271">
        <f t="shared" si="12"/>
        <v>0</v>
      </c>
    </row>
    <row r="65" spans="1:13" ht="15">
      <c r="A65" s="26" t="s">
        <v>4</v>
      </c>
      <c r="B65" s="279"/>
      <c r="C65" s="279"/>
      <c r="D65" s="279"/>
      <c r="E65" s="279"/>
      <c r="F65" s="279">
        <f aca="true" t="shared" si="13" ref="F65:G65">SUM(F60:F64)</f>
        <v>12</v>
      </c>
      <c r="G65" s="279">
        <f t="shared" si="13"/>
        <v>2</v>
      </c>
      <c r="H65" s="279"/>
      <c r="I65" s="279"/>
      <c r="J65" s="279">
        <v>28</v>
      </c>
      <c r="K65" s="279">
        <v>11</v>
      </c>
      <c r="L65" s="279">
        <f t="shared" si="12"/>
        <v>40</v>
      </c>
      <c r="M65" s="271">
        <f t="shared" si="12"/>
        <v>13</v>
      </c>
    </row>
    <row r="66" spans="1:13" ht="15">
      <c r="A66" s="235" t="s">
        <v>595</v>
      </c>
      <c r="B66" s="539"/>
      <c r="C66" s="540"/>
      <c r="D66" s="540"/>
      <c r="E66" s="540"/>
      <c r="F66" s="540"/>
      <c r="G66" s="540"/>
      <c r="H66" s="540"/>
      <c r="I66" s="540"/>
      <c r="J66" s="540"/>
      <c r="K66" s="540"/>
      <c r="L66" s="540"/>
      <c r="M66" s="541"/>
    </row>
    <row r="67" spans="1:13" ht="15">
      <c r="A67" s="275"/>
      <c r="B67" s="542" t="s">
        <v>52</v>
      </c>
      <c r="C67" s="542"/>
      <c r="D67" s="542" t="s">
        <v>53</v>
      </c>
      <c r="E67" s="542"/>
      <c r="F67" s="542" t="s">
        <v>55</v>
      </c>
      <c r="G67" s="542"/>
      <c r="H67" s="542" t="s">
        <v>54</v>
      </c>
      <c r="I67" s="542"/>
      <c r="J67" s="542" t="s">
        <v>4</v>
      </c>
      <c r="K67" s="542" t="s">
        <v>43</v>
      </c>
      <c r="L67" s="542"/>
      <c r="M67" s="543"/>
    </row>
    <row r="68" spans="1:13" ht="25.5">
      <c r="A68" s="72" t="s">
        <v>50</v>
      </c>
      <c r="B68" s="397" t="s">
        <v>4</v>
      </c>
      <c r="C68" s="397" t="s">
        <v>43</v>
      </c>
      <c r="D68" s="397" t="s">
        <v>4</v>
      </c>
      <c r="E68" s="397" t="s">
        <v>43</v>
      </c>
      <c r="F68" s="397" t="s">
        <v>4</v>
      </c>
      <c r="G68" s="397" t="s">
        <v>43</v>
      </c>
      <c r="H68" s="397" t="s">
        <v>4</v>
      </c>
      <c r="I68" s="397" t="s">
        <v>43</v>
      </c>
      <c r="J68" s="542"/>
      <c r="K68" s="542"/>
      <c r="L68" s="542"/>
      <c r="M68" s="544"/>
    </row>
    <row r="69" spans="1:13" ht="15">
      <c r="A69" s="72" t="s">
        <v>51</v>
      </c>
      <c r="B69" s="139"/>
      <c r="C69" s="139"/>
      <c r="D69" s="139"/>
      <c r="E69" s="139"/>
      <c r="F69" s="139"/>
      <c r="G69" s="139"/>
      <c r="H69" s="139"/>
      <c r="I69" s="139"/>
      <c r="J69" s="139"/>
      <c r="K69" s="139"/>
      <c r="L69" s="279">
        <f>SUM(B69,D69,F69,H69,J69)</f>
        <v>0</v>
      </c>
      <c r="M69" s="271">
        <f>SUM(C69,E69,G69,I69,K69)</f>
        <v>0</v>
      </c>
    </row>
    <row r="70" spans="1:13" ht="15">
      <c r="A70" s="72" t="s">
        <v>128</v>
      </c>
      <c r="B70" s="139"/>
      <c r="C70" s="139"/>
      <c r="D70" s="139"/>
      <c r="E70" s="139"/>
      <c r="F70" s="139"/>
      <c r="G70" s="139"/>
      <c r="H70" s="139"/>
      <c r="I70" s="139"/>
      <c r="J70" s="139"/>
      <c r="K70" s="139"/>
      <c r="L70" s="279">
        <f aca="true" t="shared" si="14" ref="L70:M74">SUM(B70,D70,F70,H70,J70)</f>
        <v>0</v>
      </c>
      <c r="M70" s="271">
        <f t="shared" si="14"/>
        <v>0</v>
      </c>
    </row>
    <row r="71" spans="1:13" ht="15">
      <c r="A71" s="72" t="s">
        <v>129</v>
      </c>
      <c r="B71" s="139"/>
      <c r="C71" s="139"/>
      <c r="D71" s="139"/>
      <c r="E71" s="139"/>
      <c r="F71" s="139"/>
      <c r="G71" s="139"/>
      <c r="H71" s="139"/>
      <c r="I71" s="139"/>
      <c r="J71" s="139"/>
      <c r="K71" s="139"/>
      <c r="L71" s="279">
        <f t="shared" si="14"/>
        <v>0</v>
      </c>
      <c r="M71" s="271">
        <f t="shared" si="14"/>
        <v>0</v>
      </c>
    </row>
    <row r="72" spans="1:13" ht="15">
      <c r="A72" s="72" t="s">
        <v>130</v>
      </c>
      <c r="B72" s="139"/>
      <c r="C72" s="139"/>
      <c r="D72" s="139"/>
      <c r="E72" s="139"/>
      <c r="F72" s="139"/>
      <c r="G72" s="139"/>
      <c r="H72" s="139"/>
      <c r="I72" s="139"/>
      <c r="J72" s="139">
        <v>1</v>
      </c>
      <c r="K72" s="139"/>
      <c r="L72" s="279">
        <f t="shared" si="14"/>
        <v>1</v>
      </c>
      <c r="M72" s="271">
        <f t="shared" si="14"/>
        <v>0</v>
      </c>
    </row>
    <row r="73" spans="1:13" ht="15">
      <c r="A73" s="72" t="s">
        <v>172</v>
      </c>
      <c r="B73" s="139"/>
      <c r="C73" s="139"/>
      <c r="D73" s="139"/>
      <c r="E73" s="139"/>
      <c r="F73" s="139"/>
      <c r="G73" s="139"/>
      <c r="H73" s="139"/>
      <c r="I73" s="139"/>
      <c r="J73" s="139"/>
      <c r="K73" s="139"/>
      <c r="L73" s="279">
        <f t="shared" si="14"/>
        <v>0</v>
      </c>
      <c r="M73" s="271">
        <f t="shared" si="14"/>
        <v>0</v>
      </c>
    </row>
    <row r="74" spans="1:13" ht="13.5" thickBot="1">
      <c r="A74" s="26" t="s">
        <v>4</v>
      </c>
      <c r="B74" s="279"/>
      <c r="C74" s="279"/>
      <c r="D74" s="279"/>
      <c r="E74" s="279"/>
      <c r="F74" s="279"/>
      <c r="G74" s="279"/>
      <c r="H74" s="279"/>
      <c r="I74" s="279"/>
      <c r="J74" s="279">
        <v>1</v>
      </c>
      <c r="K74" s="279"/>
      <c r="L74" s="279">
        <f t="shared" si="14"/>
        <v>1</v>
      </c>
      <c r="M74" s="271">
        <f t="shared" si="14"/>
        <v>0</v>
      </c>
    </row>
    <row r="75" spans="1:13" ht="13.5" thickBot="1">
      <c r="A75" s="115" t="s">
        <v>584</v>
      </c>
      <c r="B75" s="280">
        <v>43</v>
      </c>
      <c r="C75" s="280">
        <v>6</v>
      </c>
      <c r="D75" s="280">
        <v>109</v>
      </c>
      <c r="E75" s="280">
        <v>36</v>
      </c>
      <c r="F75" s="280">
        <v>226</v>
      </c>
      <c r="G75" s="280">
        <v>95</v>
      </c>
      <c r="H75" s="280">
        <v>84</v>
      </c>
      <c r="I75" s="280">
        <v>45</v>
      </c>
      <c r="J75" s="280">
        <v>51</v>
      </c>
      <c r="K75" s="280">
        <v>15</v>
      </c>
      <c r="L75" s="280">
        <v>513</v>
      </c>
      <c r="M75" s="281">
        <v>197</v>
      </c>
    </row>
  </sheetData>
  <mergeCells count="75">
    <mergeCell ref="M22:M23"/>
    <mergeCell ref="B2:I2"/>
    <mergeCell ref="A1:L1"/>
    <mergeCell ref="J2:K2"/>
    <mergeCell ref="K13:K14"/>
    <mergeCell ref="B13:C13"/>
    <mergeCell ref="L4:L5"/>
    <mergeCell ref="L13:L14"/>
    <mergeCell ref="F13:G13"/>
    <mergeCell ref="H13:I13"/>
    <mergeCell ref="B3:L3"/>
    <mergeCell ref="B12:L12"/>
    <mergeCell ref="M4:M5"/>
    <mergeCell ref="M13:M14"/>
    <mergeCell ref="B21:L21"/>
    <mergeCell ref="K4:K5"/>
    <mergeCell ref="J13:J14"/>
    <mergeCell ref="D13:E13"/>
    <mergeCell ref="L22:L23"/>
    <mergeCell ref="B22:C22"/>
    <mergeCell ref="D22:E22"/>
    <mergeCell ref="F22:G22"/>
    <mergeCell ref="H22:I22"/>
    <mergeCell ref="J22:J23"/>
    <mergeCell ref="K22:K23"/>
    <mergeCell ref="B4:C4"/>
    <mergeCell ref="D4:E4"/>
    <mergeCell ref="F4:G4"/>
    <mergeCell ref="H4:I4"/>
    <mergeCell ref="J4:J5"/>
    <mergeCell ref="B30:L30"/>
    <mergeCell ref="B31:C31"/>
    <mergeCell ref="D31:E31"/>
    <mergeCell ref="F31:G31"/>
    <mergeCell ref="H31:I31"/>
    <mergeCell ref="J31:J32"/>
    <mergeCell ref="K31:K32"/>
    <mergeCell ref="L31:L32"/>
    <mergeCell ref="M31:M32"/>
    <mergeCell ref="B39:L39"/>
    <mergeCell ref="B40:C40"/>
    <mergeCell ref="D40:E40"/>
    <mergeCell ref="F40:G40"/>
    <mergeCell ref="H40:I40"/>
    <mergeCell ref="J40:J41"/>
    <mergeCell ref="K40:K41"/>
    <mergeCell ref="L40:L41"/>
    <mergeCell ref="M40:M41"/>
    <mergeCell ref="B48:L48"/>
    <mergeCell ref="B49:C49"/>
    <mergeCell ref="D49:E49"/>
    <mergeCell ref="F49:G49"/>
    <mergeCell ref="H49:I49"/>
    <mergeCell ref="J49:J50"/>
    <mergeCell ref="K49:K50"/>
    <mergeCell ref="L49:L50"/>
    <mergeCell ref="M49:M50"/>
    <mergeCell ref="B57:L57"/>
    <mergeCell ref="B58:C58"/>
    <mergeCell ref="D58:E58"/>
    <mergeCell ref="F58:G58"/>
    <mergeCell ref="H58:I58"/>
    <mergeCell ref="J58:J59"/>
    <mergeCell ref="K58:K59"/>
    <mergeCell ref="L58:L59"/>
    <mergeCell ref="M58:M59"/>
    <mergeCell ref="B66:M66"/>
    <mergeCell ref="B67:C67"/>
    <mergeCell ref="D67:E67"/>
    <mergeCell ref="F67:G67"/>
    <mergeCell ref="H67:I67"/>
    <mergeCell ref="J67:J68"/>
    <mergeCell ref="K67:K68"/>
    <mergeCell ref="L67:L68"/>
    <mergeCell ref="M67:M68"/>
  </mergeCells>
  <printOptions/>
  <pageMargins left="0.7" right="0.7" top="0.75" bottom="0.75" header="0.3" footer="0.3"/>
  <pageSetup fitToHeight="1" fitToWidth="1" horizontalDpi="600" verticalDpi="600" orientation="landscape" paperSize="9" scale="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topLeftCell="A1">
      <selection activeCell="F24" sqref="F24"/>
    </sheetView>
  </sheetViews>
  <sheetFormatPr defaultColWidth="9.140625" defaultRowHeight="15"/>
  <cols>
    <col min="1" max="1" width="38.00390625" style="2" customWidth="1"/>
    <col min="2" max="2" width="8.7109375" style="1" customWidth="1"/>
    <col min="3" max="3" width="11.421875" style="1" customWidth="1"/>
    <col min="4" max="4" width="18.57421875" style="1" customWidth="1"/>
    <col min="5" max="16384" width="9.140625" style="1" customWidth="1"/>
  </cols>
  <sheetData>
    <row r="1" spans="1:4" ht="54.75" customHeight="1">
      <c r="A1" s="491" t="s">
        <v>596</v>
      </c>
      <c r="B1" s="551"/>
      <c r="C1" s="551"/>
      <c r="D1" s="552"/>
    </row>
    <row r="2" spans="1:4" s="5" customFormat="1" ht="38.25" customHeight="1">
      <c r="A2" s="15" t="s">
        <v>493</v>
      </c>
      <c r="B2" s="471" t="s">
        <v>37</v>
      </c>
      <c r="C2" s="471"/>
      <c r="D2" s="319" t="s">
        <v>586</v>
      </c>
    </row>
    <row r="3" spans="1:4" s="6" customFormat="1" ht="15">
      <c r="A3" s="107" t="s">
        <v>496</v>
      </c>
      <c r="B3" s="494">
        <v>6</v>
      </c>
      <c r="C3" s="494"/>
      <c r="D3" s="399"/>
    </row>
    <row r="4" spans="1:4" s="6" customFormat="1" ht="15">
      <c r="A4" s="107" t="s">
        <v>497</v>
      </c>
      <c r="B4" s="494">
        <v>8</v>
      </c>
      <c r="C4" s="494"/>
      <c r="D4" s="399">
        <v>2</v>
      </c>
    </row>
    <row r="5" spans="1:4" s="6" customFormat="1" ht="15">
      <c r="A5" s="107" t="s">
        <v>498</v>
      </c>
      <c r="B5" s="494">
        <v>16</v>
      </c>
      <c r="C5" s="494"/>
      <c r="D5" s="399"/>
    </row>
    <row r="6" spans="1:4" s="6" customFormat="1" ht="15" customHeight="1">
      <c r="A6" s="107" t="s">
        <v>500</v>
      </c>
      <c r="B6" s="494">
        <v>2</v>
      </c>
      <c r="C6" s="494"/>
      <c r="D6" s="399">
        <v>2</v>
      </c>
    </row>
    <row r="7" spans="1:4" s="6" customFormat="1" ht="15">
      <c r="A7" s="107" t="s">
        <v>501</v>
      </c>
      <c r="B7" s="494">
        <v>18</v>
      </c>
      <c r="C7" s="494"/>
      <c r="D7" s="399"/>
    </row>
    <row r="8" spans="1:4" s="6" customFormat="1" ht="15">
      <c r="A8" s="107" t="s">
        <v>597</v>
      </c>
      <c r="B8" s="494">
        <v>4</v>
      </c>
      <c r="C8" s="494"/>
      <c r="D8" s="399"/>
    </row>
    <row r="9" spans="1:4" s="6" customFormat="1" ht="13.5" customHeight="1">
      <c r="A9" s="107" t="s">
        <v>590</v>
      </c>
      <c r="B9" s="494">
        <v>4</v>
      </c>
      <c r="C9" s="494"/>
      <c r="D9" s="399">
        <v>16</v>
      </c>
    </row>
    <row r="10" spans="1:4" s="6" customFormat="1" ht="15" customHeight="1">
      <c r="A10" s="235" t="s">
        <v>119</v>
      </c>
      <c r="B10" s="515"/>
      <c r="C10" s="549"/>
      <c r="D10" s="403">
        <v>1</v>
      </c>
    </row>
    <row r="11" spans="1:4" ht="13.5" thickBot="1">
      <c r="A11" s="366" t="s">
        <v>4</v>
      </c>
      <c r="B11" s="550">
        <v>58</v>
      </c>
      <c r="C11" s="550"/>
      <c r="D11" s="404">
        <v>21</v>
      </c>
    </row>
  </sheetData>
  <mergeCells count="11">
    <mergeCell ref="B10:C10"/>
    <mergeCell ref="B11:C11"/>
    <mergeCell ref="A1:D1"/>
    <mergeCell ref="B6:C6"/>
    <mergeCell ref="B2:C2"/>
    <mergeCell ref="B3:C3"/>
    <mergeCell ref="B4:C4"/>
    <mergeCell ref="B5:C5"/>
    <mergeCell ref="B7:C7"/>
    <mergeCell ref="B8:C8"/>
    <mergeCell ref="B9:C9"/>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topLeftCell="A1">
      <selection activeCell="F57" sqref="F57"/>
    </sheetView>
  </sheetViews>
  <sheetFormatPr defaultColWidth="9.140625" defaultRowHeight="15"/>
  <cols>
    <col min="1" max="1" width="26.8515625" style="2" customWidth="1"/>
    <col min="2" max="2" width="7.421875" style="1" customWidth="1"/>
    <col min="3" max="3" width="10.7109375" style="1" customWidth="1"/>
    <col min="4" max="4" width="16.8515625" style="1" customWidth="1"/>
    <col min="5" max="5" width="14.57421875" style="1" customWidth="1"/>
    <col min="6" max="16384" width="9.140625" style="1" customWidth="1"/>
  </cols>
  <sheetData>
    <row r="1" spans="1:5" ht="42.75" customHeight="1">
      <c r="A1" s="547" t="s">
        <v>442</v>
      </c>
      <c r="B1" s="548"/>
      <c r="C1" s="553"/>
      <c r="D1" s="553"/>
      <c r="E1" s="554"/>
    </row>
    <row r="2" spans="1:5" s="5" customFormat="1" ht="38.25" customHeight="1">
      <c r="A2" s="15" t="s">
        <v>493</v>
      </c>
      <c r="B2" s="555" t="s">
        <v>56</v>
      </c>
      <c r="C2" s="556"/>
      <c r="D2" s="557"/>
      <c r="E2" s="561" t="s">
        <v>57</v>
      </c>
    </row>
    <row r="3" spans="1:5" s="5" customFormat="1" ht="15" customHeight="1">
      <c r="A3" s="537"/>
      <c r="B3" s="558" t="s">
        <v>598</v>
      </c>
      <c r="C3" s="558"/>
      <c r="D3" s="559" t="s">
        <v>600</v>
      </c>
      <c r="E3" s="562"/>
    </row>
    <row r="4" spans="1:5" s="5" customFormat="1" ht="51">
      <c r="A4" s="560"/>
      <c r="B4" s="65" t="s">
        <v>96</v>
      </c>
      <c r="C4" s="65" t="s">
        <v>599</v>
      </c>
      <c r="D4" s="559"/>
      <c r="E4" s="563"/>
    </row>
    <row r="5" spans="1:5" s="6" customFormat="1" ht="15">
      <c r="A5" s="107" t="s">
        <v>496</v>
      </c>
      <c r="B5" s="398"/>
      <c r="C5" s="394"/>
      <c r="D5" s="64"/>
      <c r="E5" s="32"/>
    </row>
    <row r="6" spans="1:5" s="6" customFormat="1" ht="15">
      <c r="A6" s="31" t="s">
        <v>120</v>
      </c>
      <c r="B6" s="405"/>
      <c r="C6" s="170"/>
      <c r="D6" s="169"/>
      <c r="E6" s="33"/>
    </row>
    <row r="7" spans="1:5" s="6" customFormat="1" ht="15">
      <c r="A7" s="31" t="s">
        <v>138</v>
      </c>
      <c r="B7" s="405"/>
      <c r="C7" s="170"/>
      <c r="D7" s="169"/>
      <c r="E7" s="33"/>
    </row>
    <row r="8" spans="1:5" s="6" customFormat="1" ht="15">
      <c r="A8" s="31" t="s">
        <v>121</v>
      </c>
      <c r="B8" s="405">
        <v>3</v>
      </c>
      <c r="C8" s="170">
        <v>2</v>
      </c>
      <c r="D8" s="170"/>
      <c r="E8" s="28">
        <v>37</v>
      </c>
    </row>
    <row r="9" spans="1:5" s="6" customFormat="1" ht="15">
      <c r="A9" s="31" t="s">
        <v>138</v>
      </c>
      <c r="B9" s="405"/>
      <c r="C9" s="170"/>
      <c r="D9" s="170"/>
      <c r="E9" s="28"/>
    </row>
    <row r="10" spans="1:8" ht="24" customHeight="1">
      <c r="A10" s="107" t="s">
        <v>497</v>
      </c>
      <c r="B10" s="398"/>
      <c r="C10" s="394"/>
      <c r="D10" s="64"/>
      <c r="E10" s="32"/>
      <c r="F10" s="132"/>
      <c r="G10" s="132"/>
      <c r="H10" s="132"/>
    </row>
    <row r="11" spans="1:8" ht="15.75" customHeight="1">
      <c r="A11" s="31" t="s">
        <v>120</v>
      </c>
      <c r="B11" s="405">
        <v>1</v>
      </c>
      <c r="C11" s="170">
        <v>1</v>
      </c>
      <c r="D11" s="169"/>
      <c r="E11" s="33">
        <v>64</v>
      </c>
      <c r="F11" s="396"/>
      <c r="G11" s="396"/>
      <c r="H11" s="396"/>
    </row>
    <row r="12" spans="1:5" ht="12.75" customHeight="1">
      <c r="A12" s="31" t="s">
        <v>138</v>
      </c>
      <c r="B12" s="405"/>
      <c r="C12" s="170"/>
      <c r="D12" s="169"/>
      <c r="E12" s="33"/>
    </row>
    <row r="13" spans="1:5" ht="15">
      <c r="A13" s="31" t="s">
        <v>121</v>
      </c>
      <c r="B13" s="405">
        <v>2</v>
      </c>
      <c r="C13" s="170"/>
      <c r="D13" s="170"/>
      <c r="E13" s="28">
        <v>39</v>
      </c>
    </row>
    <row r="14" spans="1:5" ht="15">
      <c r="A14" s="31" t="s">
        <v>138</v>
      </c>
      <c r="B14" s="405"/>
      <c r="C14" s="170"/>
      <c r="D14" s="170"/>
      <c r="E14" s="28"/>
    </row>
    <row r="15" spans="1:5" ht="25.5">
      <c r="A15" s="107" t="s">
        <v>498</v>
      </c>
      <c r="B15" s="398"/>
      <c r="C15" s="394"/>
      <c r="D15" s="64"/>
      <c r="E15" s="32"/>
    </row>
    <row r="16" spans="1:5" ht="15">
      <c r="A16" s="31" t="s">
        <v>120</v>
      </c>
      <c r="B16" s="405"/>
      <c r="C16" s="170"/>
      <c r="D16" s="169"/>
      <c r="E16" s="33"/>
    </row>
    <row r="17" spans="1:5" ht="15">
      <c r="A17" s="31" t="s">
        <v>138</v>
      </c>
      <c r="B17" s="405"/>
      <c r="C17" s="170"/>
      <c r="D17" s="169"/>
      <c r="E17" s="33"/>
    </row>
    <row r="18" spans="1:5" ht="15">
      <c r="A18" s="31" t="s">
        <v>121</v>
      </c>
      <c r="B18" s="405">
        <v>1</v>
      </c>
      <c r="C18" s="170"/>
      <c r="D18" s="170">
        <v>1</v>
      </c>
      <c r="E18" s="28">
        <v>41</v>
      </c>
    </row>
    <row r="19" spans="1:5" ht="15">
      <c r="A19" s="31" t="s">
        <v>138</v>
      </c>
      <c r="B19" s="405"/>
      <c r="C19" s="170"/>
      <c r="D19" s="170"/>
      <c r="E19" s="28"/>
    </row>
    <row r="20" spans="1:5" s="6" customFormat="1" ht="15">
      <c r="A20" s="107" t="s">
        <v>500</v>
      </c>
      <c r="B20" s="398"/>
      <c r="C20" s="394"/>
      <c r="D20" s="64"/>
      <c r="E20" s="32"/>
    </row>
    <row r="21" spans="1:5" s="6" customFormat="1" ht="15">
      <c r="A21" s="31" t="s">
        <v>120</v>
      </c>
      <c r="B21" s="405">
        <v>1</v>
      </c>
      <c r="C21" s="170">
        <v>1</v>
      </c>
      <c r="D21" s="169"/>
      <c r="E21" s="33">
        <v>51</v>
      </c>
    </row>
    <row r="22" spans="1:5" s="6" customFormat="1" ht="15">
      <c r="A22" s="31" t="s">
        <v>138</v>
      </c>
      <c r="B22" s="405"/>
      <c r="C22" s="170"/>
      <c r="D22" s="169"/>
      <c r="E22" s="33"/>
    </row>
    <row r="23" spans="1:5" s="6" customFormat="1" ht="15">
      <c r="A23" s="31" t="s">
        <v>121</v>
      </c>
      <c r="B23" s="405">
        <v>1</v>
      </c>
      <c r="C23" s="170">
        <v>1</v>
      </c>
      <c r="D23" s="170"/>
      <c r="E23" s="28">
        <v>41</v>
      </c>
    </row>
    <row r="24" spans="1:5" s="6" customFormat="1" ht="15">
      <c r="A24" s="31" t="s">
        <v>138</v>
      </c>
      <c r="B24" s="405"/>
      <c r="C24" s="170"/>
      <c r="D24" s="170"/>
      <c r="E24" s="28"/>
    </row>
    <row r="25" spans="1:5" ht="15">
      <c r="A25" s="107" t="s">
        <v>501</v>
      </c>
      <c r="B25" s="398"/>
      <c r="C25" s="394"/>
      <c r="D25" s="64"/>
      <c r="E25" s="32"/>
    </row>
    <row r="26" spans="1:5" ht="15">
      <c r="A26" s="31" t="s">
        <v>120</v>
      </c>
      <c r="B26" s="405">
        <v>1</v>
      </c>
      <c r="C26" s="170">
        <v>1</v>
      </c>
      <c r="D26" s="169"/>
      <c r="E26" s="33">
        <v>62</v>
      </c>
    </row>
    <row r="27" spans="1:5" ht="15">
      <c r="A27" s="31" t="s">
        <v>138</v>
      </c>
      <c r="B27" s="405"/>
      <c r="C27" s="170"/>
      <c r="D27" s="169"/>
      <c r="E27" s="33"/>
    </row>
    <row r="28" spans="1:5" ht="15">
      <c r="A28" s="31" t="s">
        <v>121</v>
      </c>
      <c r="B28" s="405">
        <v>1</v>
      </c>
      <c r="C28" s="170"/>
      <c r="D28" s="170">
        <v>1</v>
      </c>
      <c r="E28" s="28">
        <v>66</v>
      </c>
    </row>
    <row r="29" spans="1:5" ht="15">
      <c r="A29" s="31" t="s">
        <v>138</v>
      </c>
      <c r="B29" s="405"/>
      <c r="C29" s="170"/>
      <c r="D29" s="170"/>
      <c r="E29" s="28"/>
    </row>
    <row r="30" spans="1:5" ht="15">
      <c r="A30" s="26" t="s">
        <v>92</v>
      </c>
      <c r="B30" s="406">
        <f>B6+B11+B16+B21+B26</f>
        <v>3</v>
      </c>
      <c r="C30" s="407">
        <v>2</v>
      </c>
      <c r="D30" s="171"/>
      <c r="E30" s="58">
        <v>59</v>
      </c>
    </row>
    <row r="31" spans="1:5" ht="15">
      <c r="A31" s="72" t="s">
        <v>138</v>
      </c>
      <c r="B31" s="408"/>
      <c r="C31" s="409"/>
      <c r="D31" s="282"/>
      <c r="E31" s="283"/>
    </row>
    <row r="32" spans="1:5" ht="15">
      <c r="A32" s="26" t="s">
        <v>93</v>
      </c>
      <c r="B32" s="406">
        <f>B8+B13+B18+B23+B28</f>
        <v>8</v>
      </c>
      <c r="C32" s="407">
        <v>3</v>
      </c>
      <c r="D32" s="407">
        <v>2</v>
      </c>
      <c r="E32" s="58">
        <v>42</v>
      </c>
    </row>
    <row r="33" spans="1:5" ht="13.5" thickBot="1">
      <c r="A33" s="284" t="s">
        <v>138</v>
      </c>
      <c r="B33" s="410"/>
      <c r="C33" s="411"/>
      <c r="D33" s="285"/>
      <c r="E33" s="286"/>
    </row>
  </sheetData>
  <mergeCells count="6">
    <mergeCell ref="A1:E1"/>
    <mergeCell ref="B2:D2"/>
    <mergeCell ref="B3:C3"/>
    <mergeCell ref="D3:D4"/>
    <mergeCell ref="A3:A4"/>
    <mergeCell ref="E2:E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5"/>
  <sheetViews>
    <sheetView workbookViewId="0" topLeftCell="A1">
      <selection activeCell="M40" sqref="M40"/>
    </sheetView>
  </sheetViews>
  <sheetFormatPr defaultColWidth="9.140625" defaultRowHeight="15"/>
  <cols>
    <col min="1" max="1" width="22.7109375" style="2" customWidth="1"/>
    <col min="2" max="2" width="10.421875" style="3" customWidth="1"/>
    <col min="3" max="3" width="8.28125" style="1" customWidth="1"/>
    <col min="4" max="4" width="6.8515625" style="1" customWidth="1"/>
    <col min="5" max="5" width="8.57421875" style="1" customWidth="1"/>
    <col min="6" max="6" width="7.421875" style="1" customWidth="1"/>
    <col min="7" max="7" width="8.7109375" style="1" customWidth="1"/>
    <col min="8" max="8" width="7.00390625" style="1" customWidth="1"/>
    <col min="9" max="11" width="9.140625" style="1" customWidth="1"/>
    <col min="12" max="13" width="8.7109375" style="1" customWidth="1"/>
    <col min="14" max="16384" width="9.140625" style="1" customWidth="1"/>
  </cols>
  <sheetData>
    <row r="1" spans="1:23" ht="25.5" customHeight="1">
      <c r="A1" s="463" t="s">
        <v>437</v>
      </c>
      <c r="B1" s="464"/>
      <c r="C1" s="464"/>
      <c r="D1" s="464"/>
      <c r="E1" s="464"/>
      <c r="F1" s="464"/>
      <c r="G1" s="464"/>
      <c r="H1" s="464"/>
      <c r="I1" s="464"/>
      <c r="J1" s="465"/>
      <c r="K1" s="466"/>
      <c r="M1" s="462"/>
      <c r="N1" s="462"/>
      <c r="O1" s="462"/>
      <c r="P1" s="462"/>
      <c r="Q1" s="462"/>
      <c r="R1" s="462"/>
      <c r="S1" s="462"/>
      <c r="T1" s="462"/>
      <c r="U1" s="462"/>
      <c r="V1" s="462"/>
      <c r="W1" s="462"/>
    </row>
    <row r="2" spans="1:23" s="5" customFormat="1" ht="38.25" customHeight="1">
      <c r="A2" s="15" t="s">
        <v>493</v>
      </c>
      <c r="B2" s="8"/>
      <c r="C2" s="467" t="s">
        <v>0</v>
      </c>
      <c r="D2" s="468"/>
      <c r="E2" s="467" t="s">
        <v>2</v>
      </c>
      <c r="F2" s="468"/>
      <c r="G2" s="467" t="s">
        <v>1</v>
      </c>
      <c r="H2" s="468"/>
      <c r="I2" s="469" t="s">
        <v>3</v>
      </c>
      <c r="J2" s="470"/>
      <c r="K2" s="44" t="s">
        <v>4</v>
      </c>
      <c r="N2" s="82"/>
      <c r="O2" s="82"/>
      <c r="P2" s="82"/>
      <c r="Q2" s="82"/>
      <c r="R2" s="82"/>
      <c r="S2" s="82"/>
      <c r="T2" s="82"/>
      <c r="U2" s="82"/>
      <c r="V2" s="82"/>
      <c r="W2" s="82"/>
    </row>
    <row r="3" spans="1:13" s="5" customFormat="1" ht="13.5" customHeight="1" thickBot="1">
      <c r="A3" s="43"/>
      <c r="B3" s="47"/>
      <c r="C3" s="48" t="s">
        <v>21</v>
      </c>
      <c r="D3" s="48" t="s">
        <v>22</v>
      </c>
      <c r="E3" s="48" t="s">
        <v>21</v>
      </c>
      <c r="F3" s="48" t="s">
        <v>22</v>
      </c>
      <c r="G3" s="48" t="s">
        <v>21</v>
      </c>
      <c r="H3" s="48" t="s">
        <v>22</v>
      </c>
      <c r="I3" s="143" t="s">
        <v>21</v>
      </c>
      <c r="J3" s="143" t="s">
        <v>22</v>
      </c>
      <c r="K3" s="41"/>
      <c r="M3" s="60"/>
    </row>
    <row r="4" spans="1:13" s="6" customFormat="1" ht="15">
      <c r="A4" s="362" t="s">
        <v>496</v>
      </c>
      <c r="B4" s="9"/>
      <c r="C4" s="456"/>
      <c r="D4" s="457"/>
      <c r="E4" s="457"/>
      <c r="F4" s="457"/>
      <c r="G4" s="457"/>
      <c r="H4" s="457"/>
      <c r="I4" s="457"/>
      <c r="J4" s="457"/>
      <c r="K4" s="458"/>
      <c r="M4" s="60"/>
    </row>
    <row r="5" spans="1:11" s="2" customFormat="1" ht="26.25" customHeight="1">
      <c r="A5" s="374" t="s">
        <v>10</v>
      </c>
      <c r="B5" s="372" t="s">
        <v>9</v>
      </c>
      <c r="C5" s="453"/>
      <c r="D5" s="454"/>
      <c r="E5" s="454"/>
      <c r="F5" s="454"/>
      <c r="G5" s="454"/>
      <c r="H5" s="454"/>
      <c r="I5" s="454"/>
      <c r="J5" s="454"/>
      <c r="K5" s="455"/>
    </row>
    <row r="6" spans="1:11" ht="15">
      <c r="A6" s="375" t="s">
        <v>5</v>
      </c>
      <c r="B6" s="369" t="s">
        <v>8</v>
      </c>
      <c r="C6" s="197"/>
      <c r="D6" s="197"/>
      <c r="E6" s="197"/>
      <c r="F6" s="197"/>
      <c r="G6" s="197"/>
      <c r="H6" s="197"/>
      <c r="I6" s="175"/>
      <c r="J6" s="198"/>
      <c r="K6" s="196">
        <f>SUM(C6:J6)</f>
        <v>0</v>
      </c>
    </row>
    <row r="7" spans="1:11" ht="15">
      <c r="A7" s="375" t="s">
        <v>11</v>
      </c>
      <c r="B7" s="371" t="s">
        <v>6</v>
      </c>
      <c r="C7" s="197">
        <v>3</v>
      </c>
      <c r="D7" s="197">
        <v>3</v>
      </c>
      <c r="E7" s="197"/>
      <c r="F7" s="197"/>
      <c r="G7" s="197">
        <v>4</v>
      </c>
      <c r="H7" s="197">
        <v>3</v>
      </c>
      <c r="I7" s="175">
        <v>7</v>
      </c>
      <c r="J7" s="198">
        <v>6</v>
      </c>
      <c r="K7" s="196">
        <f aca="true" t="shared" si="0" ref="K7:K15">SUM(C7:J7)</f>
        <v>26</v>
      </c>
    </row>
    <row r="8" spans="1:11" ht="25.5">
      <c r="A8" s="375" t="s">
        <v>12</v>
      </c>
      <c r="B8" s="371">
        <v>41.43</v>
      </c>
      <c r="C8" s="197"/>
      <c r="D8" s="197"/>
      <c r="E8" s="197"/>
      <c r="F8" s="197"/>
      <c r="G8" s="197"/>
      <c r="H8" s="197"/>
      <c r="I8" s="175"/>
      <c r="J8" s="198"/>
      <c r="K8" s="196">
        <f t="shared" si="0"/>
        <v>0</v>
      </c>
    </row>
    <row r="9" spans="1:11" ht="25.5">
      <c r="A9" s="375" t="s">
        <v>13</v>
      </c>
      <c r="B9" s="371" t="s">
        <v>7</v>
      </c>
      <c r="C9" s="197"/>
      <c r="D9" s="197"/>
      <c r="E9" s="197"/>
      <c r="F9" s="197"/>
      <c r="G9" s="197"/>
      <c r="H9" s="197"/>
      <c r="I9" s="175"/>
      <c r="J9" s="198"/>
      <c r="K9" s="196">
        <f t="shared" si="0"/>
        <v>0</v>
      </c>
    </row>
    <row r="10" spans="1:11" ht="25.5">
      <c r="A10" s="375" t="s">
        <v>14</v>
      </c>
      <c r="B10" s="371" t="s">
        <v>20</v>
      </c>
      <c r="C10" s="197"/>
      <c r="D10" s="197"/>
      <c r="E10" s="197"/>
      <c r="F10" s="197"/>
      <c r="G10" s="197"/>
      <c r="H10" s="197"/>
      <c r="I10" s="175"/>
      <c r="J10" s="198"/>
      <c r="K10" s="196">
        <f t="shared" si="0"/>
        <v>0</v>
      </c>
    </row>
    <row r="11" spans="1:11" ht="15">
      <c r="A11" s="375" t="s">
        <v>15</v>
      </c>
      <c r="B11" s="371">
        <v>62.65</v>
      </c>
      <c r="C11" s="197"/>
      <c r="D11" s="197"/>
      <c r="E11" s="197"/>
      <c r="F11" s="197"/>
      <c r="G11" s="197"/>
      <c r="H11" s="197"/>
      <c r="I11" s="175"/>
      <c r="J11" s="198"/>
      <c r="K11" s="196">
        <f t="shared" si="0"/>
        <v>0</v>
      </c>
    </row>
    <row r="12" spans="1:11" ht="25.5">
      <c r="A12" s="375" t="s">
        <v>16</v>
      </c>
      <c r="B12" s="371">
        <v>68</v>
      </c>
      <c r="C12" s="197"/>
      <c r="D12" s="197"/>
      <c r="E12" s="197"/>
      <c r="F12" s="197"/>
      <c r="G12" s="197"/>
      <c r="H12" s="197"/>
      <c r="I12" s="175"/>
      <c r="J12" s="198"/>
      <c r="K12" s="196">
        <f t="shared" si="0"/>
        <v>0</v>
      </c>
    </row>
    <row r="13" spans="1:11" ht="25.5">
      <c r="A13" s="375" t="s">
        <v>17</v>
      </c>
      <c r="B13" s="371">
        <v>74.75</v>
      </c>
      <c r="C13" s="197"/>
      <c r="D13" s="197"/>
      <c r="E13" s="197"/>
      <c r="F13" s="197"/>
      <c r="G13" s="197"/>
      <c r="H13" s="197"/>
      <c r="I13" s="175"/>
      <c r="J13" s="198"/>
      <c r="K13" s="196">
        <f t="shared" si="0"/>
        <v>0</v>
      </c>
    </row>
    <row r="14" spans="1:11" ht="25.5">
      <c r="A14" s="375" t="s">
        <v>18</v>
      </c>
      <c r="B14" s="371">
        <v>77</v>
      </c>
      <c r="C14" s="197"/>
      <c r="D14" s="197"/>
      <c r="E14" s="197"/>
      <c r="F14" s="197"/>
      <c r="G14" s="197"/>
      <c r="H14" s="197"/>
      <c r="I14" s="175"/>
      <c r="J14" s="198"/>
      <c r="K14" s="196">
        <f t="shared" si="0"/>
        <v>0</v>
      </c>
    </row>
    <row r="15" spans="1:11" ht="25.5">
      <c r="A15" s="21" t="s">
        <v>19</v>
      </c>
      <c r="B15" s="22">
        <v>81.82</v>
      </c>
      <c r="C15" s="199"/>
      <c r="D15" s="199"/>
      <c r="E15" s="199"/>
      <c r="F15" s="199"/>
      <c r="G15" s="199"/>
      <c r="H15" s="199"/>
      <c r="I15" s="200"/>
      <c r="J15" s="201"/>
      <c r="K15" s="202">
        <f t="shared" si="0"/>
        <v>0</v>
      </c>
    </row>
    <row r="16" spans="1:11" ht="15">
      <c r="A16" s="125" t="s">
        <v>133</v>
      </c>
      <c r="B16" s="205" t="s">
        <v>499</v>
      </c>
      <c r="C16" s="213">
        <f>SUM(C6:C15)</f>
        <v>3</v>
      </c>
      <c r="D16" s="216">
        <f aca="true" t="shared" si="1" ref="D16:J16">SUM(D6:D15)</f>
        <v>3</v>
      </c>
      <c r="E16" s="216">
        <f t="shared" si="1"/>
        <v>0</v>
      </c>
      <c r="F16" s="216">
        <f t="shared" si="1"/>
        <v>0</v>
      </c>
      <c r="G16" s="216">
        <f t="shared" si="1"/>
        <v>4</v>
      </c>
      <c r="H16" s="216">
        <f t="shared" si="1"/>
        <v>3</v>
      </c>
      <c r="I16" s="216">
        <f t="shared" si="1"/>
        <v>7</v>
      </c>
      <c r="J16" s="217">
        <f t="shared" si="1"/>
        <v>6</v>
      </c>
      <c r="K16" s="202">
        <f>SUM(K6:K15)</f>
        <v>26</v>
      </c>
    </row>
    <row r="17" spans="1:11" s="6" customFormat="1" ht="30">
      <c r="A17" s="368" t="s">
        <v>497</v>
      </c>
      <c r="B17" s="9"/>
      <c r="C17" s="456"/>
      <c r="D17" s="457"/>
      <c r="E17" s="457"/>
      <c r="F17" s="457"/>
      <c r="G17" s="457"/>
      <c r="H17" s="457"/>
      <c r="I17" s="457"/>
      <c r="J17" s="457"/>
      <c r="K17" s="458"/>
    </row>
    <row r="18" spans="1:11" s="2" customFormat="1" ht="25.5" customHeight="1">
      <c r="A18" s="374" t="s">
        <v>10</v>
      </c>
      <c r="B18" s="372" t="s">
        <v>9</v>
      </c>
      <c r="C18" s="453"/>
      <c r="D18" s="454"/>
      <c r="E18" s="454"/>
      <c r="F18" s="454"/>
      <c r="G18" s="454"/>
      <c r="H18" s="454"/>
      <c r="I18" s="454"/>
      <c r="J18" s="454"/>
      <c r="K18" s="455"/>
    </row>
    <row r="19" spans="1:11" ht="15">
      <c r="A19" s="375" t="s">
        <v>5</v>
      </c>
      <c r="B19" s="369" t="s">
        <v>8</v>
      </c>
      <c r="C19" s="197"/>
      <c r="D19" s="197"/>
      <c r="E19" s="197"/>
      <c r="F19" s="197"/>
      <c r="G19" s="197"/>
      <c r="H19" s="197"/>
      <c r="I19" s="175"/>
      <c r="J19" s="198"/>
      <c r="K19" s="196">
        <f>SUM(C19:J19)</f>
        <v>0</v>
      </c>
    </row>
    <row r="20" spans="1:11" ht="15">
      <c r="A20" s="375" t="s">
        <v>11</v>
      </c>
      <c r="B20" s="371" t="s">
        <v>6</v>
      </c>
      <c r="C20" s="197"/>
      <c r="D20" s="197"/>
      <c r="E20" s="197"/>
      <c r="F20" s="197"/>
      <c r="G20" s="197"/>
      <c r="H20" s="197"/>
      <c r="I20" s="175"/>
      <c r="J20" s="198"/>
      <c r="K20" s="196">
        <f aca="true" t="shared" si="2" ref="K20:K28">SUM(C20:J20)</f>
        <v>0</v>
      </c>
    </row>
    <row r="21" spans="1:11" ht="25.5">
      <c r="A21" s="375" t="s">
        <v>12</v>
      </c>
      <c r="B21" s="371">
        <v>41.43</v>
      </c>
      <c r="C21" s="197"/>
      <c r="D21" s="197"/>
      <c r="E21" s="197"/>
      <c r="F21" s="197"/>
      <c r="G21" s="197"/>
      <c r="H21" s="197"/>
      <c r="I21" s="175"/>
      <c r="J21" s="198"/>
      <c r="K21" s="196">
        <f t="shared" si="2"/>
        <v>0</v>
      </c>
    </row>
    <row r="22" spans="1:11" ht="25.5">
      <c r="A22" s="375" t="s">
        <v>13</v>
      </c>
      <c r="B22" s="371" t="s">
        <v>7</v>
      </c>
      <c r="C22" s="197"/>
      <c r="D22" s="197"/>
      <c r="E22" s="197"/>
      <c r="F22" s="197"/>
      <c r="G22" s="197"/>
      <c r="H22" s="197"/>
      <c r="I22" s="175"/>
      <c r="J22" s="198"/>
      <c r="K22" s="196">
        <f t="shared" si="2"/>
        <v>0</v>
      </c>
    </row>
    <row r="23" spans="1:11" ht="25.5">
      <c r="A23" s="375" t="s">
        <v>14</v>
      </c>
      <c r="B23" s="371" t="s">
        <v>20</v>
      </c>
      <c r="C23" s="197"/>
      <c r="D23" s="197"/>
      <c r="E23" s="197"/>
      <c r="F23" s="197"/>
      <c r="G23" s="197"/>
      <c r="H23" s="197"/>
      <c r="I23" s="175"/>
      <c r="J23" s="198"/>
      <c r="K23" s="196">
        <f t="shared" si="2"/>
        <v>0</v>
      </c>
    </row>
    <row r="24" spans="1:11" ht="15">
      <c r="A24" s="375" t="s">
        <v>15</v>
      </c>
      <c r="B24" s="371">
        <v>62.65</v>
      </c>
      <c r="C24" s="197">
        <v>4</v>
      </c>
      <c r="D24" s="197">
        <v>4</v>
      </c>
      <c r="E24" s="197"/>
      <c r="F24" s="197"/>
      <c r="G24" s="197">
        <v>5</v>
      </c>
      <c r="H24" s="197">
        <v>5</v>
      </c>
      <c r="I24" s="175">
        <v>4</v>
      </c>
      <c r="J24" s="198">
        <v>4</v>
      </c>
      <c r="K24" s="196">
        <f t="shared" si="2"/>
        <v>26</v>
      </c>
    </row>
    <row r="25" spans="1:11" ht="25.5">
      <c r="A25" s="375" t="s">
        <v>16</v>
      </c>
      <c r="B25" s="371">
        <v>68</v>
      </c>
      <c r="C25" s="197"/>
      <c r="D25" s="197"/>
      <c r="E25" s="197"/>
      <c r="F25" s="197"/>
      <c r="G25" s="197"/>
      <c r="H25" s="197"/>
      <c r="I25" s="175"/>
      <c r="J25" s="198"/>
      <c r="K25" s="196">
        <f t="shared" si="2"/>
        <v>0</v>
      </c>
    </row>
    <row r="26" spans="1:11" ht="25.5">
      <c r="A26" s="375" t="s">
        <v>17</v>
      </c>
      <c r="B26" s="371">
        <v>74.75</v>
      </c>
      <c r="C26" s="197"/>
      <c r="D26" s="197"/>
      <c r="E26" s="197"/>
      <c r="F26" s="197"/>
      <c r="G26" s="197"/>
      <c r="H26" s="197"/>
      <c r="I26" s="175"/>
      <c r="J26" s="198"/>
      <c r="K26" s="196">
        <f t="shared" si="2"/>
        <v>0</v>
      </c>
    </row>
    <row r="27" spans="1:11" ht="25.5">
      <c r="A27" s="375" t="s">
        <v>18</v>
      </c>
      <c r="B27" s="371">
        <v>77</v>
      </c>
      <c r="C27" s="197"/>
      <c r="D27" s="197"/>
      <c r="E27" s="197"/>
      <c r="F27" s="197"/>
      <c r="G27" s="197"/>
      <c r="H27" s="197"/>
      <c r="I27" s="175"/>
      <c r="J27" s="198"/>
      <c r="K27" s="196">
        <f t="shared" si="2"/>
        <v>0</v>
      </c>
    </row>
    <row r="28" spans="1:11" ht="25.5">
      <c r="A28" s="21" t="s">
        <v>19</v>
      </c>
      <c r="B28" s="22">
        <v>81.82</v>
      </c>
      <c r="C28" s="199"/>
      <c r="D28" s="199"/>
      <c r="E28" s="199"/>
      <c r="F28" s="199"/>
      <c r="G28" s="199"/>
      <c r="H28" s="199"/>
      <c r="I28" s="200"/>
      <c r="J28" s="201"/>
      <c r="K28" s="202">
        <f t="shared" si="2"/>
        <v>0</v>
      </c>
    </row>
    <row r="29" spans="1:11" ht="15">
      <c r="A29" s="125" t="s">
        <v>133</v>
      </c>
      <c r="B29" s="205" t="s">
        <v>499</v>
      </c>
      <c r="C29" s="213">
        <f>SUM(C19:C28)</f>
        <v>4</v>
      </c>
      <c r="D29" s="216">
        <f aca="true" t="shared" si="3" ref="D29:J29">SUM(D19:D28)</f>
        <v>4</v>
      </c>
      <c r="E29" s="216">
        <f t="shared" si="3"/>
        <v>0</v>
      </c>
      <c r="F29" s="216">
        <f t="shared" si="3"/>
        <v>0</v>
      </c>
      <c r="G29" s="216">
        <f t="shared" si="3"/>
        <v>5</v>
      </c>
      <c r="H29" s="216">
        <f t="shared" si="3"/>
        <v>5</v>
      </c>
      <c r="I29" s="216">
        <f t="shared" si="3"/>
        <v>4</v>
      </c>
      <c r="J29" s="217">
        <f t="shared" si="3"/>
        <v>4</v>
      </c>
      <c r="K29" s="202">
        <f>SUM(K19:K28)</f>
        <v>26</v>
      </c>
    </row>
    <row r="30" spans="1:11" ht="45">
      <c r="A30" s="362" t="s">
        <v>498</v>
      </c>
      <c r="B30" s="9"/>
      <c r="C30" s="456"/>
      <c r="D30" s="457"/>
      <c r="E30" s="457"/>
      <c r="F30" s="457"/>
      <c r="G30" s="457"/>
      <c r="H30" s="457"/>
      <c r="I30" s="457"/>
      <c r="J30" s="457"/>
      <c r="K30" s="458"/>
    </row>
    <row r="31" spans="1:11" ht="25.5">
      <c r="A31" s="374" t="s">
        <v>10</v>
      </c>
      <c r="B31" s="372" t="s">
        <v>9</v>
      </c>
      <c r="C31" s="453"/>
      <c r="D31" s="454"/>
      <c r="E31" s="454"/>
      <c r="F31" s="454"/>
      <c r="G31" s="454"/>
      <c r="H31" s="454"/>
      <c r="I31" s="454"/>
      <c r="J31" s="454"/>
      <c r="K31" s="455"/>
    </row>
    <row r="32" spans="1:11" ht="15">
      <c r="A32" s="375" t="s">
        <v>5</v>
      </c>
      <c r="B32" s="369" t="s">
        <v>8</v>
      </c>
      <c r="C32" s="197"/>
      <c r="D32" s="197"/>
      <c r="E32" s="197"/>
      <c r="F32" s="197"/>
      <c r="G32" s="197"/>
      <c r="H32" s="197"/>
      <c r="I32" s="175"/>
      <c r="J32" s="198"/>
      <c r="K32" s="196">
        <f>SUM(C32:J32)</f>
        <v>0</v>
      </c>
    </row>
    <row r="33" spans="1:11" ht="15">
      <c r="A33" s="375" t="s">
        <v>11</v>
      </c>
      <c r="B33" s="371" t="s">
        <v>6</v>
      </c>
      <c r="C33" s="197"/>
      <c r="D33" s="197"/>
      <c r="E33" s="197"/>
      <c r="F33" s="197"/>
      <c r="G33" s="197"/>
      <c r="H33" s="197"/>
      <c r="I33" s="175"/>
      <c r="J33" s="198"/>
      <c r="K33" s="196">
        <f aca="true" t="shared" si="4" ref="K33:K41">SUM(C33:J33)</f>
        <v>0</v>
      </c>
    </row>
    <row r="34" spans="1:11" ht="25.5">
      <c r="A34" s="375" t="s">
        <v>12</v>
      </c>
      <c r="B34" s="371">
        <v>41.43</v>
      </c>
      <c r="C34" s="197"/>
      <c r="D34" s="197"/>
      <c r="E34" s="197"/>
      <c r="F34" s="197"/>
      <c r="G34" s="197"/>
      <c r="H34" s="197"/>
      <c r="I34" s="175"/>
      <c r="J34" s="198"/>
      <c r="K34" s="196">
        <f t="shared" si="4"/>
        <v>0</v>
      </c>
    </row>
    <row r="35" spans="1:11" ht="25.5">
      <c r="A35" s="375" t="s">
        <v>13</v>
      </c>
      <c r="B35" s="371" t="s">
        <v>7</v>
      </c>
      <c r="C35" s="197"/>
      <c r="D35" s="197"/>
      <c r="E35" s="197"/>
      <c r="F35" s="197"/>
      <c r="G35" s="197"/>
      <c r="H35" s="197"/>
      <c r="I35" s="175"/>
      <c r="J35" s="198"/>
      <c r="K35" s="196">
        <f t="shared" si="4"/>
        <v>0</v>
      </c>
    </row>
    <row r="36" spans="1:11" ht="15.75" customHeight="1">
      <c r="A36" s="375" t="s">
        <v>14</v>
      </c>
      <c r="B36" s="371" t="s">
        <v>20</v>
      </c>
      <c r="C36" s="197">
        <v>1</v>
      </c>
      <c r="D36" s="197">
        <v>1</v>
      </c>
      <c r="E36" s="197"/>
      <c r="F36" s="197"/>
      <c r="G36" s="197">
        <v>3</v>
      </c>
      <c r="H36" s="197">
        <v>3</v>
      </c>
      <c r="I36" s="175"/>
      <c r="J36" s="198"/>
      <c r="K36" s="196">
        <f t="shared" si="4"/>
        <v>8</v>
      </c>
    </row>
    <row r="37" spans="1:11" ht="15">
      <c r="A37" s="375" t="s">
        <v>15</v>
      </c>
      <c r="B37" s="371">
        <v>62.65</v>
      </c>
      <c r="C37" s="197"/>
      <c r="D37" s="197"/>
      <c r="E37" s="197"/>
      <c r="F37" s="197"/>
      <c r="G37" s="197"/>
      <c r="H37" s="197"/>
      <c r="I37" s="175"/>
      <c r="J37" s="198"/>
      <c r="K37" s="196">
        <f t="shared" si="4"/>
        <v>0</v>
      </c>
    </row>
    <row r="38" spans="1:11" ht="25.5">
      <c r="A38" s="375" t="s">
        <v>16</v>
      </c>
      <c r="B38" s="371">
        <v>68</v>
      </c>
      <c r="C38" s="197"/>
      <c r="D38" s="197"/>
      <c r="E38" s="197"/>
      <c r="F38" s="197"/>
      <c r="G38" s="197"/>
      <c r="H38" s="197"/>
      <c r="I38" s="175"/>
      <c r="J38" s="198"/>
      <c r="K38" s="196">
        <f t="shared" si="4"/>
        <v>0</v>
      </c>
    </row>
    <row r="39" spans="1:11" ht="25.5">
      <c r="A39" s="375" t="s">
        <v>17</v>
      </c>
      <c r="B39" s="371">
        <v>74.75</v>
      </c>
      <c r="C39" s="197"/>
      <c r="D39" s="197"/>
      <c r="E39" s="197"/>
      <c r="F39" s="197"/>
      <c r="G39" s="197"/>
      <c r="H39" s="197"/>
      <c r="I39" s="175"/>
      <c r="J39" s="198"/>
      <c r="K39" s="196">
        <f t="shared" si="4"/>
        <v>0</v>
      </c>
    </row>
    <row r="40" spans="1:11" ht="25.5">
      <c r="A40" s="375" t="s">
        <v>18</v>
      </c>
      <c r="B40" s="371">
        <v>77</v>
      </c>
      <c r="C40" s="197"/>
      <c r="D40" s="197"/>
      <c r="E40" s="197"/>
      <c r="F40" s="197"/>
      <c r="G40" s="197"/>
      <c r="H40" s="197"/>
      <c r="I40" s="175"/>
      <c r="J40" s="198"/>
      <c r="K40" s="196">
        <f t="shared" si="4"/>
        <v>0</v>
      </c>
    </row>
    <row r="41" spans="1:11" ht="25.5">
      <c r="A41" s="21" t="s">
        <v>19</v>
      </c>
      <c r="B41" s="22">
        <v>81.82</v>
      </c>
      <c r="C41" s="199">
        <v>2</v>
      </c>
      <c r="D41" s="199">
        <v>1</v>
      </c>
      <c r="E41" s="199"/>
      <c r="F41" s="199"/>
      <c r="G41" s="199">
        <v>2</v>
      </c>
      <c r="H41" s="199">
        <v>1</v>
      </c>
      <c r="I41" s="200">
        <v>2</v>
      </c>
      <c r="J41" s="201">
        <v>2</v>
      </c>
      <c r="K41" s="202">
        <f t="shared" si="4"/>
        <v>10</v>
      </c>
    </row>
    <row r="42" spans="1:11" ht="15">
      <c r="A42" s="125" t="s">
        <v>133</v>
      </c>
      <c r="B42" s="212" t="s">
        <v>499</v>
      </c>
      <c r="C42" s="213">
        <f>SUM(C32:C41)</f>
        <v>3</v>
      </c>
      <c r="D42" s="213">
        <f aca="true" t="shared" si="5" ref="D42:J42">SUM(D32:D41)</f>
        <v>2</v>
      </c>
      <c r="E42" s="213">
        <f t="shared" si="5"/>
        <v>0</v>
      </c>
      <c r="F42" s="213">
        <f t="shared" si="5"/>
        <v>0</v>
      </c>
      <c r="G42" s="213">
        <f t="shared" si="5"/>
        <v>5</v>
      </c>
      <c r="H42" s="213">
        <f t="shared" si="5"/>
        <v>4</v>
      </c>
      <c r="I42" s="213">
        <f t="shared" si="5"/>
        <v>2</v>
      </c>
      <c r="J42" s="214">
        <f t="shared" si="5"/>
        <v>2</v>
      </c>
      <c r="K42" s="196">
        <f>SUM(K32:K41)</f>
        <v>18</v>
      </c>
    </row>
    <row r="43" spans="1:11" ht="30">
      <c r="A43" s="363" t="s">
        <v>500</v>
      </c>
      <c r="B43" s="459"/>
      <c r="C43" s="460"/>
      <c r="D43" s="460"/>
      <c r="E43" s="460"/>
      <c r="F43" s="460"/>
      <c r="G43" s="460"/>
      <c r="H43" s="460"/>
      <c r="I43" s="460"/>
      <c r="J43" s="460"/>
      <c r="K43" s="461"/>
    </row>
    <row r="44" spans="1:11" ht="25.5">
      <c r="A44" s="374" t="s">
        <v>10</v>
      </c>
      <c r="B44" s="372" t="s">
        <v>9</v>
      </c>
      <c r="C44" s="453"/>
      <c r="D44" s="454"/>
      <c r="E44" s="454"/>
      <c r="F44" s="454"/>
      <c r="G44" s="454"/>
      <c r="H44" s="454"/>
      <c r="I44" s="454"/>
      <c r="J44" s="454"/>
      <c r="K44" s="455"/>
    </row>
    <row r="45" spans="1:11" ht="15">
      <c r="A45" s="375" t="s">
        <v>5</v>
      </c>
      <c r="B45" s="369" t="s">
        <v>8</v>
      </c>
      <c r="C45" s="197"/>
      <c r="D45" s="197"/>
      <c r="E45" s="197"/>
      <c r="F45" s="197"/>
      <c r="G45" s="197"/>
      <c r="H45" s="197"/>
      <c r="I45" s="175"/>
      <c r="J45" s="198"/>
      <c r="K45" s="196">
        <f>SUM(C45:J45)</f>
        <v>0</v>
      </c>
    </row>
    <row r="46" spans="1:11" ht="15">
      <c r="A46" s="375" t="s">
        <v>11</v>
      </c>
      <c r="B46" s="371" t="s">
        <v>6</v>
      </c>
      <c r="C46" s="197">
        <v>2</v>
      </c>
      <c r="D46" s="197">
        <v>1</v>
      </c>
      <c r="E46" s="197"/>
      <c r="F46" s="197"/>
      <c r="G46" s="197">
        <v>2</v>
      </c>
      <c r="H46" s="197">
        <v>1</v>
      </c>
      <c r="I46" s="175">
        <v>2</v>
      </c>
      <c r="J46" s="198">
        <v>2</v>
      </c>
      <c r="K46" s="196">
        <f aca="true" t="shared" si="6" ref="K46:K54">SUM(C46:J46)</f>
        <v>10</v>
      </c>
    </row>
    <row r="47" spans="1:11" ht="25.5">
      <c r="A47" s="375" t="s">
        <v>12</v>
      </c>
      <c r="B47" s="371">
        <v>41.43</v>
      </c>
      <c r="C47" s="197"/>
      <c r="D47" s="197"/>
      <c r="E47" s="197"/>
      <c r="F47" s="197"/>
      <c r="G47" s="197"/>
      <c r="H47" s="197"/>
      <c r="I47" s="175"/>
      <c r="J47" s="198"/>
      <c r="K47" s="196">
        <f t="shared" si="6"/>
        <v>0</v>
      </c>
    </row>
    <row r="48" spans="1:11" ht="25.5">
      <c r="A48" s="375" t="s">
        <v>13</v>
      </c>
      <c r="B48" s="371" t="s">
        <v>7</v>
      </c>
      <c r="C48" s="197"/>
      <c r="D48" s="197"/>
      <c r="E48" s="197"/>
      <c r="F48" s="197"/>
      <c r="G48" s="197"/>
      <c r="H48" s="197"/>
      <c r="I48" s="175"/>
      <c r="J48" s="198"/>
      <c r="K48" s="196">
        <f t="shared" si="6"/>
        <v>0</v>
      </c>
    </row>
    <row r="49" spans="1:11" ht="25.5">
      <c r="A49" s="375" t="s">
        <v>14</v>
      </c>
      <c r="B49" s="371" t="s">
        <v>20</v>
      </c>
      <c r="C49" s="197"/>
      <c r="D49" s="197"/>
      <c r="E49" s="197"/>
      <c r="F49" s="197"/>
      <c r="G49" s="197"/>
      <c r="H49" s="197"/>
      <c r="I49" s="175"/>
      <c r="J49" s="198"/>
      <c r="K49" s="196">
        <f t="shared" si="6"/>
        <v>0</v>
      </c>
    </row>
    <row r="50" spans="1:11" ht="15">
      <c r="A50" s="375" t="s">
        <v>15</v>
      </c>
      <c r="B50" s="371">
        <v>62.65</v>
      </c>
      <c r="C50" s="197"/>
      <c r="D50" s="197"/>
      <c r="E50" s="197"/>
      <c r="F50" s="197"/>
      <c r="G50" s="197"/>
      <c r="H50" s="197"/>
      <c r="I50" s="175"/>
      <c r="J50" s="198"/>
      <c r="K50" s="196">
        <f t="shared" si="6"/>
        <v>0</v>
      </c>
    </row>
    <row r="51" spans="1:11" ht="25.5">
      <c r="A51" s="375" t="s">
        <v>16</v>
      </c>
      <c r="B51" s="371">
        <v>68</v>
      </c>
      <c r="C51" s="197"/>
      <c r="D51" s="197"/>
      <c r="E51" s="197"/>
      <c r="F51" s="197"/>
      <c r="G51" s="197"/>
      <c r="H51" s="197"/>
      <c r="I51" s="175"/>
      <c r="J51" s="198"/>
      <c r="K51" s="196">
        <f t="shared" si="6"/>
        <v>0</v>
      </c>
    </row>
    <row r="52" spans="1:11" ht="25.5">
      <c r="A52" s="375" t="s">
        <v>17</v>
      </c>
      <c r="B52" s="371">
        <v>74.75</v>
      </c>
      <c r="C52" s="197"/>
      <c r="D52" s="197"/>
      <c r="E52" s="197"/>
      <c r="F52" s="197"/>
      <c r="G52" s="197"/>
      <c r="H52" s="197"/>
      <c r="I52" s="175"/>
      <c r="J52" s="198"/>
      <c r="K52" s="196">
        <f t="shared" si="6"/>
        <v>0</v>
      </c>
    </row>
    <row r="53" spans="1:11" ht="25.5">
      <c r="A53" s="375" t="s">
        <v>18</v>
      </c>
      <c r="B53" s="371">
        <v>77</v>
      </c>
      <c r="C53" s="197"/>
      <c r="D53" s="197"/>
      <c r="E53" s="197"/>
      <c r="F53" s="197"/>
      <c r="G53" s="197"/>
      <c r="H53" s="197"/>
      <c r="I53" s="175"/>
      <c r="J53" s="198"/>
      <c r="K53" s="196">
        <f t="shared" si="6"/>
        <v>0</v>
      </c>
    </row>
    <row r="54" spans="1:11" ht="25.5">
      <c r="A54" s="375" t="s">
        <v>19</v>
      </c>
      <c r="B54" s="371">
        <v>81.82</v>
      </c>
      <c r="C54" s="197"/>
      <c r="D54" s="197"/>
      <c r="E54" s="197"/>
      <c r="F54" s="197"/>
      <c r="G54" s="197"/>
      <c r="H54" s="197"/>
      <c r="I54" s="175"/>
      <c r="J54" s="198"/>
      <c r="K54" s="196">
        <f t="shared" si="6"/>
        <v>0</v>
      </c>
    </row>
    <row r="55" spans="1:11" ht="15">
      <c r="A55" s="125" t="s">
        <v>133</v>
      </c>
      <c r="B55" s="212" t="s">
        <v>499</v>
      </c>
      <c r="C55" s="213">
        <f>SUM(C45:C54)</f>
        <v>2</v>
      </c>
      <c r="D55" s="213">
        <f aca="true" t="shared" si="7" ref="D55:J55">SUM(D45:D54)</f>
        <v>1</v>
      </c>
      <c r="E55" s="213">
        <f t="shared" si="7"/>
        <v>0</v>
      </c>
      <c r="F55" s="213">
        <f t="shared" si="7"/>
        <v>0</v>
      </c>
      <c r="G55" s="213">
        <f t="shared" si="7"/>
        <v>2</v>
      </c>
      <c r="H55" s="213">
        <f t="shared" si="7"/>
        <v>1</v>
      </c>
      <c r="I55" s="213">
        <f t="shared" si="7"/>
        <v>2</v>
      </c>
      <c r="J55" s="214">
        <f t="shared" si="7"/>
        <v>2</v>
      </c>
      <c r="K55" s="196">
        <f>SUM(K45:K54)</f>
        <v>10</v>
      </c>
    </row>
    <row r="56" spans="1:11" ht="30">
      <c r="A56" s="368" t="s">
        <v>501</v>
      </c>
      <c r="B56" s="9"/>
      <c r="C56" s="456"/>
      <c r="D56" s="457"/>
      <c r="E56" s="457"/>
      <c r="F56" s="457"/>
      <c r="G56" s="457"/>
      <c r="H56" s="457"/>
      <c r="I56" s="457"/>
      <c r="J56" s="457"/>
      <c r="K56" s="458"/>
    </row>
    <row r="57" spans="1:11" ht="25.5">
      <c r="A57" s="374" t="s">
        <v>10</v>
      </c>
      <c r="B57" s="372" t="s">
        <v>9</v>
      </c>
      <c r="C57" s="453"/>
      <c r="D57" s="454"/>
      <c r="E57" s="454"/>
      <c r="F57" s="454"/>
      <c r="G57" s="454"/>
      <c r="H57" s="454"/>
      <c r="I57" s="454"/>
      <c r="J57" s="454"/>
      <c r="K57" s="455"/>
    </row>
    <row r="58" spans="1:11" ht="15">
      <c r="A58" s="375" t="s">
        <v>5</v>
      </c>
      <c r="B58" s="369" t="s">
        <v>8</v>
      </c>
      <c r="C58" s="197"/>
      <c r="D58" s="197"/>
      <c r="E58" s="197"/>
      <c r="F58" s="197"/>
      <c r="G58" s="197"/>
      <c r="H58" s="197"/>
      <c r="I58" s="175"/>
      <c r="J58" s="198"/>
      <c r="K58" s="196">
        <f>SUM(C58:J58)</f>
        <v>0</v>
      </c>
    </row>
    <row r="59" spans="1:11" ht="15">
      <c r="A59" s="375" t="s">
        <v>11</v>
      </c>
      <c r="B59" s="371" t="s">
        <v>6</v>
      </c>
      <c r="C59" s="197"/>
      <c r="D59" s="197"/>
      <c r="E59" s="197"/>
      <c r="F59" s="197"/>
      <c r="G59" s="197"/>
      <c r="H59" s="197"/>
      <c r="I59" s="175"/>
      <c r="J59" s="198"/>
      <c r="K59" s="196">
        <f aca="true" t="shared" si="8" ref="K59:K67">SUM(C59:J59)</f>
        <v>0</v>
      </c>
    </row>
    <row r="60" spans="1:11" ht="25.5">
      <c r="A60" s="375" t="s">
        <v>12</v>
      </c>
      <c r="B60" s="371">
        <v>41.43</v>
      </c>
      <c r="C60" s="197"/>
      <c r="D60" s="197"/>
      <c r="E60" s="197"/>
      <c r="F60" s="197"/>
      <c r="G60" s="197"/>
      <c r="H60" s="197"/>
      <c r="I60" s="175"/>
      <c r="J60" s="198"/>
      <c r="K60" s="196">
        <f t="shared" si="8"/>
        <v>0</v>
      </c>
    </row>
    <row r="61" spans="1:11" ht="25.5">
      <c r="A61" s="375" t="s">
        <v>13</v>
      </c>
      <c r="B61" s="371" t="s">
        <v>7</v>
      </c>
      <c r="C61" s="197">
        <v>3</v>
      </c>
      <c r="D61" s="197">
        <v>3</v>
      </c>
      <c r="E61" s="197"/>
      <c r="F61" s="197"/>
      <c r="G61" s="197"/>
      <c r="H61" s="197"/>
      <c r="I61" s="175"/>
      <c r="J61" s="198"/>
      <c r="K61" s="196">
        <f t="shared" si="8"/>
        <v>6</v>
      </c>
    </row>
    <row r="62" spans="1:11" ht="25.5">
      <c r="A62" s="375" t="s">
        <v>14</v>
      </c>
      <c r="B62" s="371" t="s">
        <v>20</v>
      </c>
      <c r="C62" s="197">
        <v>2</v>
      </c>
      <c r="D62" s="197"/>
      <c r="E62" s="197"/>
      <c r="F62" s="197"/>
      <c r="G62" s="197"/>
      <c r="H62" s="197"/>
      <c r="I62" s="175"/>
      <c r="J62" s="198"/>
      <c r="K62" s="196">
        <f t="shared" si="8"/>
        <v>2</v>
      </c>
    </row>
    <row r="63" spans="1:11" ht="15">
      <c r="A63" s="375" t="s">
        <v>15</v>
      </c>
      <c r="B63" s="371">
        <v>62.65</v>
      </c>
      <c r="C63" s="197"/>
      <c r="D63" s="197"/>
      <c r="E63" s="197"/>
      <c r="F63" s="197"/>
      <c r="G63" s="197"/>
      <c r="H63" s="197"/>
      <c r="I63" s="175"/>
      <c r="J63" s="198"/>
      <c r="K63" s="196">
        <f t="shared" si="8"/>
        <v>0</v>
      </c>
    </row>
    <row r="64" spans="1:11" ht="25.5">
      <c r="A64" s="375" t="s">
        <v>16</v>
      </c>
      <c r="B64" s="371">
        <v>68</v>
      </c>
      <c r="C64" s="197"/>
      <c r="D64" s="197"/>
      <c r="E64" s="197"/>
      <c r="F64" s="197"/>
      <c r="G64" s="197"/>
      <c r="H64" s="197"/>
      <c r="I64" s="175"/>
      <c r="J64" s="198"/>
      <c r="K64" s="196">
        <f t="shared" si="8"/>
        <v>0</v>
      </c>
    </row>
    <row r="65" spans="1:11" ht="25.5">
      <c r="A65" s="375" t="s">
        <v>17</v>
      </c>
      <c r="B65" s="371">
        <v>74.75</v>
      </c>
      <c r="C65" s="197">
        <v>1</v>
      </c>
      <c r="D65" s="197">
        <v>1</v>
      </c>
      <c r="E65" s="197">
        <v>1</v>
      </c>
      <c r="F65" s="197"/>
      <c r="G65" s="197">
        <v>3</v>
      </c>
      <c r="H65" s="197">
        <v>1</v>
      </c>
      <c r="I65" s="175">
        <v>1</v>
      </c>
      <c r="J65" s="198">
        <v>1</v>
      </c>
      <c r="K65" s="196">
        <f t="shared" si="8"/>
        <v>9</v>
      </c>
    </row>
    <row r="66" spans="1:11" ht="25.5">
      <c r="A66" s="375" t="s">
        <v>18</v>
      </c>
      <c r="B66" s="371">
        <v>77</v>
      </c>
      <c r="C66" s="197"/>
      <c r="D66" s="197"/>
      <c r="E66" s="197"/>
      <c r="F66" s="197"/>
      <c r="G66" s="197"/>
      <c r="H66" s="197"/>
      <c r="I66" s="175"/>
      <c r="J66" s="198"/>
      <c r="K66" s="196">
        <f t="shared" si="8"/>
        <v>0</v>
      </c>
    </row>
    <row r="67" spans="1:11" ht="25.5">
      <c r="A67" s="21" t="s">
        <v>19</v>
      </c>
      <c r="B67" s="22">
        <v>81.82</v>
      </c>
      <c r="C67" s="199"/>
      <c r="D67" s="199"/>
      <c r="E67" s="199"/>
      <c r="F67" s="199"/>
      <c r="G67" s="199"/>
      <c r="H67" s="199"/>
      <c r="I67" s="200"/>
      <c r="J67" s="201"/>
      <c r="K67" s="202">
        <f t="shared" si="8"/>
        <v>0</v>
      </c>
    </row>
    <row r="68" spans="1:11" ht="15">
      <c r="A68" s="125" t="s">
        <v>133</v>
      </c>
      <c r="B68" s="205" t="s">
        <v>499</v>
      </c>
      <c r="C68" s="213">
        <f>SUM(C58:C67)</f>
        <v>6</v>
      </c>
      <c r="D68" s="216">
        <f aca="true" t="shared" si="9" ref="D68:J68">SUM(D58:D67)</f>
        <v>4</v>
      </c>
      <c r="E68" s="216">
        <f t="shared" si="9"/>
        <v>1</v>
      </c>
      <c r="F68" s="216">
        <f t="shared" si="9"/>
        <v>0</v>
      </c>
      <c r="G68" s="216">
        <f t="shared" si="9"/>
        <v>3</v>
      </c>
      <c r="H68" s="216">
        <f t="shared" si="9"/>
        <v>1</v>
      </c>
      <c r="I68" s="216">
        <f t="shared" si="9"/>
        <v>1</v>
      </c>
      <c r="J68" s="217">
        <f t="shared" si="9"/>
        <v>1</v>
      </c>
      <c r="K68" s="202">
        <f>SUM(K58:K67)</f>
        <v>17</v>
      </c>
    </row>
    <row r="69" spans="1:11" ht="30">
      <c r="A69" s="368" t="s">
        <v>506</v>
      </c>
      <c r="B69" s="9"/>
      <c r="C69" s="456"/>
      <c r="D69" s="457"/>
      <c r="E69" s="457"/>
      <c r="F69" s="457"/>
      <c r="G69" s="457"/>
      <c r="H69" s="457"/>
      <c r="I69" s="457"/>
      <c r="J69" s="457"/>
      <c r="K69" s="458"/>
    </row>
    <row r="70" spans="1:11" ht="25.5">
      <c r="A70" s="374" t="s">
        <v>10</v>
      </c>
      <c r="B70" s="372" t="s">
        <v>9</v>
      </c>
      <c r="C70" s="453"/>
      <c r="D70" s="454"/>
      <c r="E70" s="454"/>
      <c r="F70" s="454"/>
      <c r="G70" s="454"/>
      <c r="H70" s="454"/>
      <c r="I70" s="454"/>
      <c r="J70" s="454"/>
      <c r="K70" s="455"/>
    </row>
    <row r="71" spans="1:11" ht="15">
      <c r="A71" s="375" t="s">
        <v>5</v>
      </c>
      <c r="B71" s="369" t="s">
        <v>8</v>
      </c>
      <c r="C71" s="197"/>
      <c r="D71" s="197"/>
      <c r="E71" s="197"/>
      <c r="F71" s="197"/>
      <c r="G71" s="197"/>
      <c r="H71" s="197"/>
      <c r="I71" s="175"/>
      <c r="J71" s="198"/>
      <c r="K71" s="196">
        <f>SUM(C71:J71)</f>
        <v>0</v>
      </c>
    </row>
    <row r="72" spans="1:11" ht="15">
      <c r="A72" s="375" t="s">
        <v>11</v>
      </c>
      <c r="B72" s="371" t="s">
        <v>6</v>
      </c>
      <c r="C72" s="197">
        <v>3</v>
      </c>
      <c r="D72" s="197">
        <v>2</v>
      </c>
      <c r="E72" s="197"/>
      <c r="F72" s="197"/>
      <c r="G72" s="197">
        <v>1</v>
      </c>
      <c r="H72" s="197"/>
      <c r="I72" s="175"/>
      <c r="J72" s="198"/>
      <c r="K72" s="196">
        <f aca="true" t="shared" si="10" ref="K72:K80">SUM(C72:J72)</f>
        <v>6</v>
      </c>
    </row>
    <row r="73" spans="1:11" ht="25.5">
      <c r="A73" s="375" t="s">
        <v>12</v>
      </c>
      <c r="B73" s="371">
        <v>41.43</v>
      </c>
      <c r="C73" s="197"/>
      <c r="D73" s="197"/>
      <c r="E73" s="197"/>
      <c r="F73" s="197"/>
      <c r="G73" s="197"/>
      <c r="H73" s="197"/>
      <c r="I73" s="175"/>
      <c r="J73" s="198"/>
      <c r="K73" s="196">
        <f t="shared" si="10"/>
        <v>0</v>
      </c>
    </row>
    <row r="74" spans="1:11" ht="25.5">
      <c r="A74" s="375" t="s">
        <v>13</v>
      </c>
      <c r="B74" s="371" t="s">
        <v>7</v>
      </c>
      <c r="C74" s="197"/>
      <c r="D74" s="197"/>
      <c r="E74" s="197"/>
      <c r="F74" s="197"/>
      <c r="G74" s="197"/>
      <c r="H74" s="197"/>
      <c r="I74" s="175"/>
      <c r="J74" s="198"/>
      <c r="K74" s="196">
        <f t="shared" si="10"/>
        <v>0</v>
      </c>
    </row>
    <row r="75" spans="1:11" ht="25.5">
      <c r="A75" s="375" t="s">
        <v>14</v>
      </c>
      <c r="B75" s="371" t="s">
        <v>20</v>
      </c>
      <c r="C75" s="197"/>
      <c r="D75" s="197"/>
      <c r="E75" s="197"/>
      <c r="F75" s="197"/>
      <c r="G75" s="197"/>
      <c r="H75" s="197"/>
      <c r="I75" s="175"/>
      <c r="J75" s="198"/>
      <c r="K75" s="196">
        <f t="shared" si="10"/>
        <v>0</v>
      </c>
    </row>
    <row r="76" spans="1:11" ht="15">
      <c r="A76" s="375" t="s">
        <v>15</v>
      </c>
      <c r="B76" s="371">
        <v>62.65</v>
      </c>
      <c r="C76" s="197"/>
      <c r="D76" s="197"/>
      <c r="E76" s="197"/>
      <c r="F76" s="197"/>
      <c r="G76" s="197"/>
      <c r="H76" s="197"/>
      <c r="I76" s="175"/>
      <c r="J76" s="198"/>
      <c r="K76" s="196">
        <f t="shared" si="10"/>
        <v>0</v>
      </c>
    </row>
    <row r="77" spans="1:11" ht="25.5">
      <c r="A77" s="375" t="s">
        <v>16</v>
      </c>
      <c r="B77" s="371">
        <v>68</v>
      </c>
      <c r="C77" s="197"/>
      <c r="D77" s="197"/>
      <c r="E77" s="197"/>
      <c r="F77" s="197"/>
      <c r="G77" s="197"/>
      <c r="H77" s="197"/>
      <c r="I77" s="175"/>
      <c r="J77" s="198"/>
      <c r="K77" s="196">
        <f t="shared" si="10"/>
        <v>0</v>
      </c>
    </row>
    <row r="78" spans="1:11" ht="25.5">
      <c r="A78" s="375" t="s">
        <v>17</v>
      </c>
      <c r="B78" s="371">
        <v>74.75</v>
      </c>
      <c r="C78" s="197"/>
      <c r="D78" s="197"/>
      <c r="E78" s="197"/>
      <c r="F78" s="197"/>
      <c r="G78" s="197"/>
      <c r="H78" s="197"/>
      <c r="I78" s="175"/>
      <c r="J78" s="198"/>
      <c r="K78" s="196">
        <f t="shared" si="10"/>
        <v>0</v>
      </c>
    </row>
    <row r="79" spans="1:11" ht="25.5">
      <c r="A79" s="375" t="s">
        <v>18</v>
      </c>
      <c r="B79" s="371">
        <v>77</v>
      </c>
      <c r="C79" s="197"/>
      <c r="D79" s="197"/>
      <c r="E79" s="197"/>
      <c r="F79" s="197"/>
      <c r="G79" s="197"/>
      <c r="H79" s="197"/>
      <c r="I79" s="175"/>
      <c r="J79" s="198"/>
      <c r="K79" s="196">
        <f t="shared" si="10"/>
        <v>0</v>
      </c>
    </row>
    <row r="80" spans="1:11" ht="25.5">
      <c r="A80" s="21" t="s">
        <v>19</v>
      </c>
      <c r="B80" s="22">
        <v>81.82</v>
      </c>
      <c r="C80" s="199"/>
      <c r="D80" s="199"/>
      <c r="E80" s="199"/>
      <c r="F80" s="199"/>
      <c r="G80" s="199"/>
      <c r="H80" s="199"/>
      <c r="I80" s="200"/>
      <c r="J80" s="201"/>
      <c r="K80" s="202">
        <f t="shared" si="10"/>
        <v>0</v>
      </c>
    </row>
    <row r="81" spans="1:11" ht="15">
      <c r="A81" s="125" t="s">
        <v>133</v>
      </c>
      <c r="B81" s="205" t="s">
        <v>499</v>
      </c>
      <c r="C81" s="213">
        <f>SUM(C71:C80)</f>
        <v>3</v>
      </c>
      <c r="D81" s="216">
        <f aca="true" t="shared" si="11" ref="D81:J81">SUM(D71:D80)</f>
        <v>2</v>
      </c>
      <c r="E81" s="216">
        <f t="shared" si="11"/>
        <v>0</v>
      </c>
      <c r="F81" s="216">
        <f t="shared" si="11"/>
        <v>0</v>
      </c>
      <c r="G81" s="216">
        <f t="shared" si="11"/>
        <v>1</v>
      </c>
      <c r="H81" s="216">
        <f t="shared" si="11"/>
        <v>0</v>
      </c>
      <c r="I81" s="216">
        <f t="shared" si="11"/>
        <v>0</v>
      </c>
      <c r="J81" s="217">
        <f t="shared" si="11"/>
        <v>0</v>
      </c>
      <c r="K81" s="202">
        <f>SUM(K71:K80)</f>
        <v>6</v>
      </c>
    </row>
    <row r="82" spans="1:11" ht="30">
      <c r="A82" s="362" t="s">
        <v>553</v>
      </c>
      <c r="B82" s="9"/>
      <c r="C82" s="456"/>
      <c r="D82" s="457"/>
      <c r="E82" s="457"/>
      <c r="F82" s="457"/>
      <c r="G82" s="457"/>
      <c r="H82" s="457"/>
      <c r="I82" s="457"/>
      <c r="J82" s="457"/>
      <c r="K82" s="458"/>
    </row>
    <row r="83" spans="1:11" ht="25.5">
      <c r="A83" s="374" t="s">
        <v>10</v>
      </c>
      <c r="B83" s="372" t="s">
        <v>9</v>
      </c>
      <c r="C83" s="453"/>
      <c r="D83" s="454"/>
      <c r="E83" s="454"/>
      <c r="F83" s="454"/>
      <c r="G83" s="454"/>
      <c r="H83" s="454"/>
      <c r="I83" s="454"/>
      <c r="J83" s="454"/>
      <c r="K83" s="455"/>
    </row>
    <row r="84" spans="1:11" ht="15">
      <c r="A84" s="375" t="s">
        <v>5</v>
      </c>
      <c r="B84" s="369" t="s">
        <v>8</v>
      </c>
      <c r="C84" s="197"/>
      <c r="D84" s="197"/>
      <c r="E84" s="197"/>
      <c r="F84" s="197"/>
      <c r="G84" s="197"/>
      <c r="H84" s="197"/>
      <c r="I84" s="175"/>
      <c r="J84" s="198"/>
      <c r="K84" s="196">
        <f>SUM(C84:J84)</f>
        <v>0</v>
      </c>
    </row>
    <row r="85" spans="1:11" ht="15">
      <c r="A85" s="375" t="s">
        <v>11</v>
      </c>
      <c r="B85" s="371" t="s">
        <v>6</v>
      </c>
      <c r="C85" s="197"/>
      <c r="D85" s="197"/>
      <c r="E85" s="197"/>
      <c r="F85" s="197"/>
      <c r="G85" s="197"/>
      <c r="H85" s="197"/>
      <c r="I85" s="175">
        <v>4</v>
      </c>
      <c r="J85" s="198">
        <v>4</v>
      </c>
      <c r="K85" s="196">
        <f aca="true" t="shared" si="12" ref="K85:K93">SUM(C85:J85)</f>
        <v>8</v>
      </c>
    </row>
    <row r="86" spans="1:11" ht="25.5">
      <c r="A86" s="375" t="s">
        <v>12</v>
      </c>
      <c r="B86" s="371">
        <v>41.43</v>
      </c>
      <c r="C86" s="197"/>
      <c r="D86" s="197"/>
      <c r="E86" s="197"/>
      <c r="F86" s="197"/>
      <c r="G86" s="197"/>
      <c r="H86" s="197"/>
      <c r="I86" s="175"/>
      <c r="J86" s="198"/>
      <c r="K86" s="196">
        <f t="shared" si="12"/>
        <v>0</v>
      </c>
    </row>
    <row r="87" spans="1:11" ht="25.5">
      <c r="A87" s="375" t="s">
        <v>13</v>
      </c>
      <c r="B87" s="371" t="s">
        <v>7</v>
      </c>
      <c r="C87" s="197"/>
      <c r="D87" s="197"/>
      <c r="E87" s="197"/>
      <c r="F87" s="197"/>
      <c r="G87" s="197"/>
      <c r="H87" s="197"/>
      <c r="I87" s="175"/>
      <c r="J87" s="198"/>
      <c r="K87" s="196">
        <f t="shared" si="12"/>
        <v>0</v>
      </c>
    </row>
    <row r="88" spans="1:11" ht="25.5">
      <c r="A88" s="375" t="s">
        <v>14</v>
      </c>
      <c r="B88" s="371" t="s">
        <v>20</v>
      </c>
      <c r="C88" s="197"/>
      <c r="D88" s="197"/>
      <c r="E88" s="197"/>
      <c r="F88" s="197"/>
      <c r="G88" s="197"/>
      <c r="H88" s="197"/>
      <c r="I88" s="175"/>
      <c r="J88" s="198"/>
      <c r="K88" s="196">
        <f t="shared" si="12"/>
        <v>0</v>
      </c>
    </row>
    <row r="89" spans="1:11" ht="15">
      <c r="A89" s="375" t="s">
        <v>15</v>
      </c>
      <c r="B89" s="371">
        <v>62.65</v>
      </c>
      <c r="C89" s="197"/>
      <c r="D89" s="197"/>
      <c r="E89" s="197"/>
      <c r="F89" s="197"/>
      <c r="G89" s="197"/>
      <c r="H89" s="197"/>
      <c r="I89" s="175"/>
      <c r="J89" s="198"/>
      <c r="K89" s="196">
        <f t="shared" si="12"/>
        <v>0</v>
      </c>
    </row>
    <row r="90" spans="1:11" ht="25.5">
      <c r="A90" s="375" t="s">
        <v>16</v>
      </c>
      <c r="B90" s="371">
        <v>68</v>
      </c>
      <c r="C90" s="197"/>
      <c r="D90" s="197"/>
      <c r="E90" s="197"/>
      <c r="F90" s="197"/>
      <c r="G90" s="197"/>
      <c r="H90" s="197"/>
      <c r="I90" s="175"/>
      <c r="J90" s="198"/>
      <c r="K90" s="196">
        <f t="shared" si="12"/>
        <v>0</v>
      </c>
    </row>
    <row r="91" spans="1:11" ht="25.5">
      <c r="A91" s="375" t="s">
        <v>17</v>
      </c>
      <c r="B91" s="371">
        <v>74.75</v>
      </c>
      <c r="C91" s="197"/>
      <c r="D91" s="197"/>
      <c r="E91" s="197"/>
      <c r="F91" s="197"/>
      <c r="G91" s="197"/>
      <c r="H91" s="197"/>
      <c r="I91" s="175"/>
      <c r="J91" s="198"/>
      <c r="K91" s="196">
        <f t="shared" si="12"/>
        <v>0</v>
      </c>
    </row>
    <row r="92" spans="1:11" ht="25.5">
      <c r="A92" s="375" t="s">
        <v>18</v>
      </c>
      <c r="B92" s="371">
        <v>77</v>
      </c>
      <c r="C92" s="197"/>
      <c r="D92" s="197"/>
      <c r="E92" s="197"/>
      <c r="F92" s="197"/>
      <c r="G92" s="197"/>
      <c r="H92" s="197"/>
      <c r="I92" s="175"/>
      <c r="J92" s="198"/>
      <c r="K92" s="196">
        <f t="shared" si="12"/>
        <v>0</v>
      </c>
    </row>
    <row r="93" spans="1:11" ht="25.5">
      <c r="A93" s="21" t="s">
        <v>19</v>
      </c>
      <c r="B93" s="22">
        <v>81.82</v>
      </c>
      <c r="C93" s="199"/>
      <c r="D93" s="199"/>
      <c r="E93" s="199"/>
      <c r="F93" s="199"/>
      <c r="G93" s="199"/>
      <c r="H93" s="199"/>
      <c r="I93" s="200"/>
      <c r="J93" s="201"/>
      <c r="K93" s="202">
        <f t="shared" si="12"/>
        <v>0</v>
      </c>
    </row>
    <row r="94" spans="1:11" ht="26.25" thickBot="1">
      <c r="A94" s="215" t="s">
        <v>554</v>
      </c>
      <c r="B94" s="205" t="s">
        <v>499</v>
      </c>
      <c r="C94" s="213">
        <f>SUM(C84:C93)</f>
        <v>0</v>
      </c>
      <c r="D94" s="216">
        <f aca="true" t="shared" si="13" ref="D94:J94">SUM(D84:D93)</f>
        <v>0</v>
      </c>
      <c r="E94" s="216">
        <f t="shared" si="13"/>
        <v>0</v>
      </c>
      <c r="F94" s="216">
        <f t="shared" si="13"/>
        <v>0</v>
      </c>
      <c r="G94" s="216">
        <f t="shared" si="13"/>
        <v>0</v>
      </c>
      <c r="H94" s="216">
        <f t="shared" si="13"/>
        <v>0</v>
      </c>
      <c r="I94" s="216">
        <f t="shared" si="13"/>
        <v>4</v>
      </c>
      <c r="J94" s="217">
        <f t="shared" si="13"/>
        <v>4</v>
      </c>
      <c r="K94" s="202">
        <f>SUM(K84:K93)</f>
        <v>8</v>
      </c>
    </row>
    <row r="95" spans="1:11" ht="13.5" thickBot="1">
      <c r="A95" s="115" t="s">
        <v>584</v>
      </c>
      <c r="B95" s="208" t="s">
        <v>499</v>
      </c>
      <c r="C95" s="116">
        <v>21</v>
      </c>
      <c r="D95" s="116">
        <v>16</v>
      </c>
      <c r="E95" s="116">
        <v>1</v>
      </c>
      <c r="F95" s="116">
        <v>0</v>
      </c>
      <c r="G95" s="116">
        <v>20</v>
      </c>
      <c r="H95" s="116">
        <v>14</v>
      </c>
      <c r="I95" s="116">
        <v>20</v>
      </c>
      <c r="J95" s="116">
        <v>19</v>
      </c>
      <c r="K95" s="117">
        <f>SUM(C95:J95)</f>
        <v>111</v>
      </c>
    </row>
  </sheetData>
  <mergeCells count="20">
    <mergeCell ref="C17:K17"/>
    <mergeCell ref="C5:K5"/>
    <mergeCell ref="C18:K18"/>
    <mergeCell ref="M1:W1"/>
    <mergeCell ref="A1:K1"/>
    <mergeCell ref="C2:D2"/>
    <mergeCell ref="E2:F2"/>
    <mergeCell ref="G2:H2"/>
    <mergeCell ref="I2:J2"/>
    <mergeCell ref="C4:K4"/>
    <mergeCell ref="C30:K30"/>
    <mergeCell ref="C31:K31"/>
    <mergeCell ref="B43:K43"/>
    <mergeCell ref="C44:K44"/>
    <mergeCell ref="C56:K56"/>
    <mergeCell ref="C57:K57"/>
    <mergeCell ref="C69:K69"/>
    <mergeCell ref="C70:K70"/>
    <mergeCell ref="C82:K82"/>
    <mergeCell ref="C83:K83"/>
  </mergeCells>
  <printOptions/>
  <pageMargins left="0.7" right="0.7" top="0.75" bottom="0.75" header="0.3" footer="0.3"/>
  <pageSetup fitToHeight="0" fitToWidth="1" horizontalDpi="600" verticalDpi="600" orientation="landscape" paperSize="9" scale="6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topLeftCell="A1">
      <selection activeCell="G24" sqref="G24"/>
    </sheetView>
  </sheetViews>
  <sheetFormatPr defaultColWidth="9.140625" defaultRowHeight="15"/>
  <cols>
    <col min="1" max="1" width="22.7109375" style="2" customWidth="1"/>
    <col min="2" max="2" width="10.57421875" style="3" customWidth="1"/>
    <col min="3" max="3" width="11.421875" style="1" customWidth="1"/>
    <col min="4" max="4" width="12.00390625" style="1" customWidth="1"/>
    <col min="5" max="5" width="24.00390625" style="1" customWidth="1"/>
    <col min="6" max="16384" width="9.140625" style="1" customWidth="1"/>
  </cols>
  <sheetData>
    <row r="1" spans="1:5" ht="41.25" customHeight="1">
      <c r="A1" s="566" t="s">
        <v>524</v>
      </c>
      <c r="B1" s="548"/>
      <c r="C1" s="548"/>
      <c r="D1" s="548"/>
      <c r="E1" s="554"/>
    </row>
    <row r="2" spans="1:5" s="5" customFormat="1" ht="38.25" customHeight="1">
      <c r="A2" s="15" t="s">
        <v>493</v>
      </c>
      <c r="B2" s="567" t="s">
        <v>147</v>
      </c>
      <c r="C2" s="567"/>
      <c r="D2" s="337"/>
      <c r="E2" s="568" t="s">
        <v>4</v>
      </c>
    </row>
    <row r="3" spans="1:5" s="5" customFormat="1" ht="41.25" customHeight="1">
      <c r="A3" s="15"/>
      <c r="B3" s="337" t="s">
        <v>4</v>
      </c>
      <c r="C3" s="7" t="s">
        <v>72</v>
      </c>
      <c r="D3" s="337" t="s">
        <v>70</v>
      </c>
      <c r="E3" s="568"/>
    </row>
    <row r="4" spans="1:5" ht="12.75" customHeight="1">
      <c r="A4" s="18" t="s">
        <v>525</v>
      </c>
      <c r="B4" s="11"/>
      <c r="C4" s="12"/>
      <c r="D4" s="12">
        <v>19</v>
      </c>
      <c r="E4" s="320" t="s">
        <v>514</v>
      </c>
    </row>
    <row r="5" spans="1:6" ht="12.75" customHeight="1">
      <c r="A5" s="18" t="s">
        <v>507</v>
      </c>
      <c r="B5" s="13"/>
      <c r="C5" s="12"/>
      <c r="D5" s="12">
        <v>327</v>
      </c>
      <c r="E5" s="320" t="s">
        <v>515</v>
      </c>
      <c r="F5" s="1" t="s">
        <v>520</v>
      </c>
    </row>
    <row r="6" spans="1:6" ht="15">
      <c r="A6" s="18" t="s">
        <v>509</v>
      </c>
      <c r="B6" s="13"/>
      <c r="C6" s="12"/>
      <c r="D6" s="12">
        <v>460</v>
      </c>
      <c r="E6" s="320" t="s">
        <v>516</v>
      </c>
      <c r="F6" s="1" t="s">
        <v>521</v>
      </c>
    </row>
    <row r="7" spans="1:6" ht="38.25">
      <c r="A7" s="18" t="s">
        <v>526</v>
      </c>
      <c r="B7" s="13"/>
      <c r="C7" s="12"/>
      <c r="D7" s="12">
        <v>246</v>
      </c>
      <c r="E7" s="320" t="s">
        <v>517</v>
      </c>
      <c r="F7" s="1" t="s">
        <v>522</v>
      </c>
    </row>
    <row r="8" spans="1:6" ht="38.25">
      <c r="A8" s="18" t="s">
        <v>527</v>
      </c>
      <c r="B8" s="13"/>
      <c r="C8" s="12"/>
      <c r="D8" s="12">
        <v>176</v>
      </c>
      <c r="E8" s="320" t="s">
        <v>518</v>
      </c>
      <c r="F8" s="1" t="s">
        <v>523</v>
      </c>
    </row>
    <row r="9" spans="1:5" ht="13.5" thickBot="1">
      <c r="A9" s="259" t="s">
        <v>528</v>
      </c>
      <c r="B9" s="321"/>
      <c r="C9" s="261"/>
      <c r="D9" s="351">
        <v>27978</v>
      </c>
      <c r="E9" s="322" t="s">
        <v>519</v>
      </c>
    </row>
    <row r="10" spans="1:5" ht="15">
      <c r="A10" s="176"/>
      <c r="B10" s="177"/>
      <c r="C10" s="168"/>
      <c r="D10" s="168"/>
      <c r="E10" s="168"/>
    </row>
    <row r="11" spans="1:5" ht="15">
      <c r="A11" s="564"/>
      <c r="B11" s="564"/>
      <c r="C11" s="564"/>
      <c r="D11" s="564"/>
      <c r="E11" s="564"/>
    </row>
    <row r="12" spans="1:5" ht="50.25" customHeight="1">
      <c r="A12" s="569"/>
      <c r="B12" s="569"/>
      <c r="C12" s="569"/>
      <c r="D12" s="569"/>
      <c r="E12" s="569"/>
    </row>
    <row r="13" spans="1:5" ht="38.25" customHeight="1">
      <c r="A13" s="569"/>
      <c r="B13" s="569"/>
      <c r="C13" s="569"/>
      <c r="D13" s="569"/>
      <c r="E13" s="569"/>
    </row>
    <row r="14" spans="1:16" ht="30.75" customHeight="1">
      <c r="A14" s="564"/>
      <c r="B14" s="564"/>
      <c r="C14" s="564"/>
      <c r="D14" s="564"/>
      <c r="E14" s="564"/>
      <c r="F14" s="132"/>
      <c r="G14" s="132"/>
      <c r="H14" s="132"/>
      <c r="I14" s="132"/>
      <c r="J14" s="132"/>
      <c r="K14" s="132"/>
      <c r="L14" s="132"/>
      <c r="M14" s="132"/>
      <c r="N14" s="132"/>
      <c r="O14" s="132"/>
      <c r="P14" s="52"/>
    </row>
    <row r="15" spans="1:16" ht="30" customHeight="1">
      <c r="A15" s="564"/>
      <c r="B15" s="564"/>
      <c r="C15" s="564"/>
      <c r="D15" s="564"/>
      <c r="E15" s="564"/>
      <c r="F15" s="132"/>
      <c r="G15" s="132"/>
      <c r="H15" s="132"/>
      <c r="I15" s="132"/>
      <c r="J15" s="132"/>
      <c r="K15" s="132"/>
      <c r="L15" s="132"/>
      <c r="M15" s="132"/>
      <c r="N15" s="132"/>
      <c r="O15" s="132"/>
      <c r="P15" s="52"/>
    </row>
    <row r="16" spans="1:6" ht="30" customHeight="1">
      <c r="A16" s="565"/>
      <c r="B16" s="565"/>
      <c r="C16" s="565"/>
      <c r="D16" s="565"/>
      <c r="E16" s="565"/>
      <c r="F16" s="74"/>
    </row>
  </sheetData>
  <mergeCells count="9">
    <mergeCell ref="A14:E14"/>
    <mergeCell ref="A15:E15"/>
    <mergeCell ref="A16:E16"/>
    <mergeCell ref="A1:E1"/>
    <mergeCell ref="B2:C2"/>
    <mergeCell ref="E2:E3"/>
    <mergeCell ref="A11:E11"/>
    <mergeCell ref="A12:E12"/>
    <mergeCell ref="A13:E13"/>
  </mergeCells>
  <printOptions/>
  <pageMargins left="0.7" right="0.7" top="0.75" bottom="0.75" header="0.3" footer="0.3"/>
  <pageSetup fitToWidth="0" fitToHeight="1" horizontalDpi="600" verticalDpi="600" orientation="landscape" paperSize="9" scale="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2"/>
  <sheetViews>
    <sheetView workbookViewId="0" topLeftCell="A1">
      <selection activeCell="M262" sqref="M262"/>
    </sheetView>
  </sheetViews>
  <sheetFormatPr defaultColWidth="9.140625" defaultRowHeight="15"/>
  <cols>
    <col min="1" max="1" width="51.8515625" style="2" customWidth="1"/>
    <col min="2" max="2" width="13.00390625" style="2" bestFit="1" customWidth="1"/>
    <col min="3" max="3" width="13.00390625" style="2" customWidth="1"/>
    <col min="4" max="4" width="11.28125" style="2" customWidth="1"/>
    <col min="5" max="8" width="15.421875" style="2" customWidth="1"/>
    <col min="9" max="16384" width="9.140625" style="1" customWidth="1"/>
  </cols>
  <sheetData>
    <row r="1" spans="1:10" ht="50.1" customHeight="1">
      <c r="A1" s="570" t="s">
        <v>530</v>
      </c>
      <c r="B1" s="571"/>
      <c r="C1" s="571"/>
      <c r="D1" s="571"/>
      <c r="E1" s="571"/>
      <c r="F1" s="571"/>
      <c r="G1" s="571"/>
      <c r="H1" s="571"/>
      <c r="I1" s="572"/>
      <c r="J1" s="75"/>
    </row>
    <row r="2" spans="1:9" s="6" customFormat="1" ht="38.25" customHeight="1" thickBot="1">
      <c r="A2" s="88" t="s">
        <v>493</v>
      </c>
      <c r="B2" s="573" t="s">
        <v>507</v>
      </c>
      <c r="C2" s="574"/>
      <c r="D2" s="575" t="s">
        <v>509</v>
      </c>
      <c r="E2" s="577" t="s">
        <v>510</v>
      </c>
      <c r="F2" s="575" t="s">
        <v>511</v>
      </c>
      <c r="G2" s="577" t="s">
        <v>512</v>
      </c>
      <c r="H2" s="575" t="s">
        <v>513</v>
      </c>
      <c r="I2" s="579" t="s">
        <v>137</v>
      </c>
    </row>
    <row r="3" spans="1:9" s="6" customFormat="1" ht="38.25" customHeight="1">
      <c r="A3" s="130" t="s">
        <v>94</v>
      </c>
      <c r="B3" s="192" t="s">
        <v>96</v>
      </c>
      <c r="C3" s="191" t="s">
        <v>508</v>
      </c>
      <c r="D3" s="576"/>
      <c r="E3" s="578"/>
      <c r="F3" s="576"/>
      <c r="G3" s="578"/>
      <c r="H3" s="576"/>
      <c r="I3" s="580"/>
    </row>
    <row r="4" spans="1:9" ht="15">
      <c r="A4" s="304" t="s">
        <v>187</v>
      </c>
      <c r="B4" s="180"/>
      <c r="C4" s="181"/>
      <c r="D4" s="182"/>
      <c r="E4" s="183"/>
      <c r="F4" s="184"/>
      <c r="G4" s="183"/>
      <c r="H4" s="184"/>
      <c r="I4" s="185" t="s">
        <v>499</v>
      </c>
    </row>
    <row r="5" spans="1:9" ht="15">
      <c r="A5" s="304" t="s">
        <v>188</v>
      </c>
      <c r="B5" s="180"/>
      <c r="C5" s="302"/>
      <c r="D5" s="182"/>
      <c r="E5" s="183"/>
      <c r="F5" s="184"/>
      <c r="G5" s="303"/>
      <c r="H5" s="184"/>
      <c r="I5" s="185" t="s">
        <v>499</v>
      </c>
    </row>
    <row r="6" spans="1:9" ht="15">
      <c r="A6" s="304" t="s">
        <v>189</v>
      </c>
      <c r="B6" s="180"/>
      <c r="C6" s="302"/>
      <c r="D6" s="182"/>
      <c r="E6" s="183"/>
      <c r="F6" s="184"/>
      <c r="G6" s="303"/>
      <c r="H6" s="184"/>
      <c r="I6" s="185" t="s">
        <v>499</v>
      </c>
    </row>
    <row r="7" spans="1:9" ht="15">
      <c r="A7" s="304" t="s">
        <v>190</v>
      </c>
      <c r="B7" s="180"/>
      <c r="C7" s="302"/>
      <c r="D7" s="182"/>
      <c r="E7" s="183"/>
      <c r="F7" s="184"/>
      <c r="G7" s="303"/>
      <c r="H7" s="184"/>
      <c r="I7" s="185" t="s">
        <v>499</v>
      </c>
    </row>
    <row r="8" spans="1:9" ht="15">
      <c r="A8" s="304" t="s">
        <v>191</v>
      </c>
      <c r="B8" s="180"/>
      <c r="C8" s="302"/>
      <c r="D8" s="182"/>
      <c r="E8" s="183"/>
      <c r="F8" s="184"/>
      <c r="G8" s="303"/>
      <c r="H8" s="184"/>
      <c r="I8" s="185" t="s">
        <v>499</v>
      </c>
    </row>
    <row r="9" spans="1:9" ht="15">
      <c r="A9" s="304" t="s">
        <v>86</v>
      </c>
      <c r="B9" s="180"/>
      <c r="C9" s="302"/>
      <c r="D9" s="182"/>
      <c r="E9" s="183"/>
      <c r="F9" s="184"/>
      <c r="G9" s="303"/>
      <c r="H9" s="184"/>
      <c r="I9" s="185" t="s">
        <v>499</v>
      </c>
    </row>
    <row r="10" spans="1:9" ht="15">
      <c r="A10" s="304" t="s">
        <v>192</v>
      </c>
      <c r="B10" s="180"/>
      <c r="C10" s="302"/>
      <c r="D10" s="182"/>
      <c r="E10" s="183"/>
      <c r="F10" s="184"/>
      <c r="G10" s="303"/>
      <c r="H10" s="184"/>
      <c r="I10" s="185" t="s">
        <v>499</v>
      </c>
    </row>
    <row r="11" spans="1:9" ht="15">
      <c r="A11" s="304" t="s">
        <v>193</v>
      </c>
      <c r="B11" s="180"/>
      <c r="C11" s="302"/>
      <c r="D11" s="182"/>
      <c r="E11" s="183"/>
      <c r="F11" s="184"/>
      <c r="G11" s="303"/>
      <c r="H11" s="184"/>
      <c r="I11" s="185" t="s">
        <v>499</v>
      </c>
    </row>
    <row r="12" spans="1:9" ht="15">
      <c r="A12" s="304" t="s">
        <v>194</v>
      </c>
      <c r="B12" s="180"/>
      <c r="C12" s="302"/>
      <c r="D12" s="182"/>
      <c r="E12" s="183"/>
      <c r="F12" s="184"/>
      <c r="G12" s="303"/>
      <c r="H12" s="184"/>
      <c r="I12" s="185" t="s">
        <v>499</v>
      </c>
    </row>
    <row r="13" spans="1:9" ht="15">
      <c r="A13" s="304" t="s">
        <v>195</v>
      </c>
      <c r="B13" s="180"/>
      <c r="C13" s="302"/>
      <c r="D13" s="182"/>
      <c r="E13" s="183"/>
      <c r="F13" s="184"/>
      <c r="G13" s="303"/>
      <c r="H13" s="184"/>
      <c r="I13" s="185" t="s">
        <v>499</v>
      </c>
    </row>
    <row r="14" spans="1:9" ht="15">
      <c r="A14" s="304" t="s">
        <v>196</v>
      </c>
      <c r="B14" s="180"/>
      <c r="C14" s="302"/>
      <c r="D14" s="182"/>
      <c r="E14" s="183"/>
      <c r="F14" s="184"/>
      <c r="G14" s="303"/>
      <c r="H14" s="184"/>
      <c r="I14" s="185" t="s">
        <v>499</v>
      </c>
    </row>
    <row r="15" spans="1:9" ht="15">
      <c r="A15" s="304" t="s">
        <v>197</v>
      </c>
      <c r="B15" s="180"/>
      <c r="C15" s="302"/>
      <c r="D15" s="182"/>
      <c r="E15" s="183">
        <v>1</v>
      </c>
      <c r="F15" s="184"/>
      <c r="G15" s="303"/>
      <c r="H15" s="184"/>
      <c r="I15" s="185">
        <v>1</v>
      </c>
    </row>
    <row r="16" spans="1:9" ht="15">
      <c r="A16" s="304" t="s">
        <v>198</v>
      </c>
      <c r="B16" s="180"/>
      <c r="C16" s="302"/>
      <c r="D16" s="182">
        <v>3</v>
      </c>
      <c r="E16" s="183"/>
      <c r="F16" s="184"/>
      <c r="G16" s="303"/>
      <c r="H16" s="184"/>
      <c r="I16" s="185">
        <v>3</v>
      </c>
    </row>
    <row r="17" spans="1:9" ht="15">
      <c r="A17" s="304" t="s">
        <v>199</v>
      </c>
      <c r="B17" s="180"/>
      <c r="C17" s="302"/>
      <c r="D17" s="182"/>
      <c r="E17" s="183"/>
      <c r="F17" s="184"/>
      <c r="G17" s="303"/>
      <c r="H17" s="184"/>
      <c r="I17" s="185" t="s">
        <v>529</v>
      </c>
    </row>
    <row r="18" spans="1:9" ht="15">
      <c r="A18" s="304" t="s">
        <v>200</v>
      </c>
      <c r="B18" s="180"/>
      <c r="C18" s="302"/>
      <c r="D18" s="182"/>
      <c r="E18" s="183">
        <v>3</v>
      </c>
      <c r="F18" s="184"/>
      <c r="G18" s="303"/>
      <c r="H18" s="184"/>
      <c r="I18" s="185">
        <v>3</v>
      </c>
    </row>
    <row r="19" spans="1:9" ht="15">
      <c r="A19" s="304" t="s">
        <v>201</v>
      </c>
      <c r="B19" s="180"/>
      <c r="C19" s="302"/>
      <c r="D19" s="182">
        <v>16</v>
      </c>
      <c r="E19" s="183"/>
      <c r="F19" s="184">
        <v>1</v>
      </c>
      <c r="G19" s="303"/>
      <c r="H19" s="184"/>
      <c r="I19" s="185">
        <v>17</v>
      </c>
    </row>
    <row r="20" spans="1:9" ht="15">
      <c r="A20" s="304" t="s">
        <v>202</v>
      </c>
      <c r="B20" s="180"/>
      <c r="C20" s="302"/>
      <c r="D20" s="182"/>
      <c r="E20" s="183"/>
      <c r="F20" s="184"/>
      <c r="G20" s="303"/>
      <c r="H20" s="184"/>
      <c r="I20" s="185" t="s">
        <v>499</v>
      </c>
    </row>
    <row r="21" spans="1:9" ht="15">
      <c r="A21" s="304" t="s">
        <v>203</v>
      </c>
      <c r="B21" s="180"/>
      <c r="C21" s="302"/>
      <c r="D21" s="182"/>
      <c r="E21" s="183"/>
      <c r="F21" s="184"/>
      <c r="G21" s="303"/>
      <c r="H21" s="184"/>
      <c r="I21" s="185" t="s">
        <v>499</v>
      </c>
    </row>
    <row r="22" spans="1:9" ht="15">
      <c r="A22" s="304" t="s">
        <v>204</v>
      </c>
      <c r="B22" s="180"/>
      <c r="C22" s="302"/>
      <c r="D22" s="182"/>
      <c r="E22" s="183"/>
      <c r="F22" s="184"/>
      <c r="G22" s="303"/>
      <c r="H22" s="184"/>
      <c r="I22" s="185" t="s">
        <v>499</v>
      </c>
    </row>
    <row r="23" spans="1:9" ht="15">
      <c r="A23" s="304" t="s">
        <v>205</v>
      </c>
      <c r="B23" s="180"/>
      <c r="C23" s="302"/>
      <c r="D23" s="182"/>
      <c r="E23" s="183"/>
      <c r="F23" s="184"/>
      <c r="G23" s="303"/>
      <c r="H23" s="184"/>
      <c r="I23" s="185" t="s">
        <v>499</v>
      </c>
    </row>
    <row r="24" spans="1:9" ht="15">
      <c r="A24" s="304" t="s">
        <v>206</v>
      </c>
      <c r="B24" s="180">
        <v>14</v>
      </c>
      <c r="C24" s="302"/>
      <c r="D24" s="182">
        <v>6</v>
      </c>
      <c r="E24" s="183">
        <v>4</v>
      </c>
      <c r="F24" s="184">
        <v>2</v>
      </c>
      <c r="G24" s="303">
        <v>1</v>
      </c>
      <c r="H24" s="184"/>
      <c r="I24" s="185">
        <v>27</v>
      </c>
    </row>
    <row r="25" spans="1:9" ht="15">
      <c r="A25" s="304" t="s">
        <v>207</v>
      </c>
      <c r="B25" s="180"/>
      <c r="C25" s="302"/>
      <c r="D25" s="182"/>
      <c r="E25" s="183"/>
      <c r="F25" s="184"/>
      <c r="G25" s="303"/>
      <c r="H25" s="184"/>
      <c r="I25" s="185" t="s">
        <v>499</v>
      </c>
    </row>
    <row r="26" spans="1:9" ht="15">
      <c r="A26" s="304" t="s">
        <v>208</v>
      </c>
      <c r="B26" s="180"/>
      <c r="C26" s="302"/>
      <c r="D26" s="182">
        <v>7</v>
      </c>
      <c r="E26" s="183"/>
      <c r="F26" s="184">
        <v>3</v>
      </c>
      <c r="G26" s="303"/>
      <c r="H26" s="184"/>
      <c r="I26" s="185">
        <v>10</v>
      </c>
    </row>
    <row r="27" spans="1:9" ht="15">
      <c r="A27" s="304" t="s">
        <v>209</v>
      </c>
      <c r="B27" s="180"/>
      <c r="C27" s="302"/>
      <c r="D27" s="182"/>
      <c r="E27" s="183"/>
      <c r="F27" s="184"/>
      <c r="G27" s="303"/>
      <c r="H27" s="184"/>
      <c r="I27" s="185" t="s">
        <v>499</v>
      </c>
    </row>
    <row r="28" spans="1:9" ht="15">
      <c r="A28" s="304" t="s">
        <v>210</v>
      </c>
      <c r="B28" s="180"/>
      <c r="C28" s="302"/>
      <c r="D28" s="182"/>
      <c r="E28" s="183"/>
      <c r="F28" s="184"/>
      <c r="G28" s="303"/>
      <c r="H28" s="184"/>
      <c r="I28" s="185" t="s">
        <v>499</v>
      </c>
    </row>
    <row r="29" spans="1:9" ht="15">
      <c r="A29" s="304" t="s">
        <v>211</v>
      </c>
      <c r="B29" s="180"/>
      <c r="C29" s="302"/>
      <c r="D29" s="182"/>
      <c r="E29" s="183"/>
      <c r="F29" s="184"/>
      <c r="G29" s="303"/>
      <c r="H29" s="184"/>
      <c r="I29" s="185" t="s">
        <v>499</v>
      </c>
    </row>
    <row r="30" spans="1:9" ht="15">
      <c r="A30" s="304" t="s">
        <v>212</v>
      </c>
      <c r="B30" s="180"/>
      <c r="C30" s="302"/>
      <c r="D30" s="182"/>
      <c r="E30" s="183"/>
      <c r="F30" s="184"/>
      <c r="G30" s="303"/>
      <c r="H30" s="184"/>
      <c r="I30" s="185" t="s">
        <v>499</v>
      </c>
    </row>
    <row r="31" spans="1:9" ht="15">
      <c r="A31" s="304" t="s">
        <v>213</v>
      </c>
      <c r="B31" s="180"/>
      <c r="C31" s="302"/>
      <c r="D31" s="182"/>
      <c r="E31" s="183"/>
      <c r="F31" s="184"/>
      <c r="G31" s="303"/>
      <c r="H31" s="184"/>
      <c r="I31" s="185" t="s">
        <v>499</v>
      </c>
    </row>
    <row r="32" spans="1:9" ht="15">
      <c r="A32" s="304" t="s">
        <v>214</v>
      </c>
      <c r="B32" s="180"/>
      <c r="C32" s="302"/>
      <c r="D32" s="182"/>
      <c r="E32" s="183">
        <v>2</v>
      </c>
      <c r="F32" s="184"/>
      <c r="G32" s="303"/>
      <c r="H32" s="184"/>
      <c r="I32" s="185">
        <v>2</v>
      </c>
    </row>
    <row r="33" spans="1:9" ht="15">
      <c r="A33" s="304" t="s">
        <v>215</v>
      </c>
      <c r="B33" s="180"/>
      <c r="C33" s="302"/>
      <c r="D33" s="182"/>
      <c r="E33" s="183"/>
      <c r="F33" s="184"/>
      <c r="G33" s="303"/>
      <c r="H33" s="184"/>
      <c r="I33" s="185" t="s">
        <v>499</v>
      </c>
    </row>
    <row r="34" spans="1:9" ht="15">
      <c r="A34" s="304" t="s">
        <v>216</v>
      </c>
      <c r="B34" s="180"/>
      <c r="C34" s="302"/>
      <c r="D34" s="182"/>
      <c r="E34" s="183"/>
      <c r="F34" s="184"/>
      <c r="G34" s="303"/>
      <c r="H34" s="184"/>
      <c r="I34" s="185" t="s">
        <v>499</v>
      </c>
    </row>
    <row r="35" spans="1:9" ht="15">
      <c r="A35" s="304" t="s">
        <v>217</v>
      </c>
      <c r="B35" s="180"/>
      <c r="C35" s="302"/>
      <c r="D35" s="182">
        <v>2</v>
      </c>
      <c r="E35" s="183">
        <v>1</v>
      </c>
      <c r="F35" s="184"/>
      <c r="G35" s="303"/>
      <c r="H35" s="184"/>
      <c r="I35" s="185">
        <v>3</v>
      </c>
    </row>
    <row r="36" spans="1:9" ht="15">
      <c r="A36" s="304" t="s">
        <v>218</v>
      </c>
      <c r="B36" s="180"/>
      <c r="C36" s="302"/>
      <c r="D36" s="182"/>
      <c r="E36" s="183"/>
      <c r="F36" s="184"/>
      <c r="G36" s="303"/>
      <c r="H36" s="184"/>
      <c r="I36" s="185" t="s">
        <v>499</v>
      </c>
    </row>
    <row r="37" spans="1:9" ht="15">
      <c r="A37" s="304" t="s">
        <v>219</v>
      </c>
      <c r="B37" s="180"/>
      <c r="C37" s="302"/>
      <c r="D37" s="182"/>
      <c r="E37" s="183"/>
      <c r="F37" s="184"/>
      <c r="G37" s="303"/>
      <c r="H37" s="184"/>
      <c r="I37" s="185" t="s">
        <v>499</v>
      </c>
    </row>
    <row r="38" spans="1:9" ht="15">
      <c r="A38" s="304" t="s">
        <v>220</v>
      </c>
      <c r="B38" s="180"/>
      <c r="C38" s="302"/>
      <c r="D38" s="182"/>
      <c r="E38" s="183"/>
      <c r="F38" s="184"/>
      <c r="G38" s="303"/>
      <c r="H38" s="184"/>
      <c r="I38" s="185" t="s">
        <v>499</v>
      </c>
    </row>
    <row r="39" spans="1:9" ht="15">
      <c r="A39" s="304" t="s">
        <v>221</v>
      </c>
      <c r="B39" s="180">
        <v>3</v>
      </c>
      <c r="C39" s="302"/>
      <c r="D39" s="182">
        <v>2</v>
      </c>
      <c r="E39" s="183">
        <v>2</v>
      </c>
      <c r="F39" s="184">
        <v>2</v>
      </c>
      <c r="G39" s="303"/>
      <c r="H39" s="184"/>
      <c r="I39" s="185">
        <v>9</v>
      </c>
    </row>
    <row r="40" spans="1:9" ht="15">
      <c r="A40" s="304" t="s">
        <v>222</v>
      </c>
      <c r="B40" s="180"/>
      <c r="C40" s="302"/>
      <c r="D40" s="182"/>
      <c r="E40" s="183"/>
      <c r="F40" s="184"/>
      <c r="G40" s="303"/>
      <c r="H40" s="184"/>
      <c r="I40" s="185" t="s">
        <v>499</v>
      </c>
    </row>
    <row r="41" spans="1:9" ht="15">
      <c r="A41" s="304" t="s">
        <v>223</v>
      </c>
      <c r="B41" s="180"/>
      <c r="C41" s="302"/>
      <c r="D41" s="182"/>
      <c r="E41" s="183"/>
      <c r="F41" s="184"/>
      <c r="G41" s="303"/>
      <c r="H41" s="184"/>
      <c r="I41" s="185" t="s">
        <v>499</v>
      </c>
    </row>
    <row r="42" spans="1:9" ht="15">
      <c r="A42" s="304" t="s">
        <v>224</v>
      </c>
      <c r="B42" s="180"/>
      <c r="C42" s="302"/>
      <c r="D42" s="182"/>
      <c r="E42" s="183"/>
      <c r="F42" s="184"/>
      <c r="G42" s="303"/>
      <c r="H42" s="184"/>
      <c r="I42" s="185" t="s">
        <v>499</v>
      </c>
    </row>
    <row r="43" spans="1:9" ht="15">
      <c r="A43" s="304" t="s">
        <v>225</v>
      </c>
      <c r="B43" s="180"/>
      <c r="C43" s="302"/>
      <c r="D43" s="182"/>
      <c r="E43" s="183"/>
      <c r="F43" s="184"/>
      <c r="G43" s="303"/>
      <c r="H43" s="184"/>
      <c r="I43" s="185" t="s">
        <v>499</v>
      </c>
    </row>
    <row r="44" spans="1:9" ht="15">
      <c r="A44" s="304" t="s">
        <v>226</v>
      </c>
      <c r="B44" s="180"/>
      <c r="C44" s="302"/>
      <c r="D44" s="182"/>
      <c r="E44" s="183"/>
      <c r="F44" s="184"/>
      <c r="G44" s="303"/>
      <c r="H44" s="184"/>
      <c r="I44" s="185" t="s">
        <v>499</v>
      </c>
    </row>
    <row r="45" spans="1:9" ht="15">
      <c r="A45" s="304" t="s">
        <v>227</v>
      </c>
      <c r="B45" s="180"/>
      <c r="C45" s="302"/>
      <c r="D45" s="182"/>
      <c r="E45" s="183"/>
      <c r="F45" s="184"/>
      <c r="G45" s="303"/>
      <c r="H45" s="184"/>
      <c r="I45" s="185" t="s">
        <v>499</v>
      </c>
    </row>
    <row r="46" spans="1:9" ht="15">
      <c r="A46" s="304" t="s">
        <v>228</v>
      </c>
      <c r="B46" s="180"/>
      <c r="C46" s="302"/>
      <c r="D46" s="182"/>
      <c r="E46" s="183"/>
      <c r="F46" s="184"/>
      <c r="G46" s="303"/>
      <c r="H46" s="184"/>
      <c r="I46" s="185" t="s">
        <v>499</v>
      </c>
    </row>
    <row r="47" spans="1:9" ht="15">
      <c r="A47" s="304" t="s">
        <v>229</v>
      </c>
      <c r="B47" s="180">
        <v>4</v>
      </c>
      <c r="C47" s="302"/>
      <c r="D47" s="182">
        <v>9</v>
      </c>
      <c r="E47" s="183">
        <v>2</v>
      </c>
      <c r="F47" s="184"/>
      <c r="G47" s="303"/>
      <c r="H47" s="184"/>
      <c r="I47" s="185">
        <v>15</v>
      </c>
    </row>
    <row r="48" spans="1:9" ht="15">
      <c r="A48" s="304" t="s">
        <v>230</v>
      </c>
      <c r="B48" s="180">
        <v>8</v>
      </c>
      <c r="C48" s="302"/>
      <c r="D48" s="182"/>
      <c r="E48" s="183">
        <v>4</v>
      </c>
      <c r="F48" s="184">
        <v>1</v>
      </c>
      <c r="G48" s="303"/>
      <c r="H48" s="184"/>
      <c r="I48" s="185">
        <v>13</v>
      </c>
    </row>
    <row r="49" spans="1:9" ht="15">
      <c r="A49" s="304" t="s">
        <v>231</v>
      </c>
      <c r="B49" s="180"/>
      <c r="C49" s="302"/>
      <c r="D49" s="182"/>
      <c r="E49" s="183"/>
      <c r="F49" s="184"/>
      <c r="G49" s="303"/>
      <c r="H49" s="184"/>
      <c r="I49" s="185" t="s">
        <v>499</v>
      </c>
    </row>
    <row r="50" spans="1:9" ht="15">
      <c r="A50" s="304" t="s">
        <v>232</v>
      </c>
      <c r="B50" s="180"/>
      <c r="C50" s="302"/>
      <c r="D50" s="182"/>
      <c r="E50" s="183"/>
      <c r="F50" s="184"/>
      <c r="G50" s="303"/>
      <c r="H50" s="184"/>
      <c r="I50" s="185" t="s">
        <v>499</v>
      </c>
    </row>
    <row r="51" spans="1:9" ht="15">
      <c r="A51" s="304" t="s">
        <v>233</v>
      </c>
      <c r="B51" s="180"/>
      <c r="C51" s="302"/>
      <c r="D51" s="182"/>
      <c r="E51" s="183"/>
      <c r="F51" s="184"/>
      <c r="G51" s="303"/>
      <c r="H51" s="184"/>
      <c r="I51" s="185" t="s">
        <v>499</v>
      </c>
    </row>
    <row r="52" spans="1:9" ht="15">
      <c r="A52" s="304" t="s">
        <v>234</v>
      </c>
      <c r="B52" s="180"/>
      <c r="C52" s="302"/>
      <c r="D52" s="182"/>
      <c r="E52" s="183"/>
      <c r="F52" s="184"/>
      <c r="G52" s="303"/>
      <c r="H52" s="184"/>
      <c r="I52" s="185" t="s">
        <v>499</v>
      </c>
    </row>
    <row r="53" spans="1:9" ht="15">
      <c r="A53" s="304" t="s">
        <v>235</v>
      </c>
      <c r="B53" s="180"/>
      <c r="C53" s="302"/>
      <c r="D53" s="182"/>
      <c r="E53" s="183"/>
      <c r="F53" s="184"/>
      <c r="G53" s="303"/>
      <c r="H53" s="184"/>
      <c r="I53" s="185" t="s">
        <v>499</v>
      </c>
    </row>
    <row r="54" spans="1:9" ht="15">
      <c r="A54" s="304" t="s">
        <v>236</v>
      </c>
      <c r="B54" s="180"/>
      <c r="C54" s="302"/>
      <c r="D54" s="182">
        <v>1</v>
      </c>
      <c r="E54" s="183"/>
      <c r="F54" s="184"/>
      <c r="G54" s="303"/>
      <c r="H54" s="184"/>
      <c r="I54" s="185">
        <v>1</v>
      </c>
    </row>
    <row r="55" spans="1:9" ht="15">
      <c r="A55" s="304" t="s">
        <v>237</v>
      </c>
      <c r="B55" s="180"/>
      <c r="C55" s="302"/>
      <c r="D55" s="182"/>
      <c r="E55" s="183"/>
      <c r="F55" s="184"/>
      <c r="G55" s="303"/>
      <c r="H55" s="184"/>
      <c r="I55" s="185" t="s">
        <v>499</v>
      </c>
    </row>
    <row r="56" spans="1:9" ht="15">
      <c r="A56" s="304" t="s">
        <v>238</v>
      </c>
      <c r="B56" s="180">
        <v>10</v>
      </c>
      <c r="C56" s="302"/>
      <c r="D56" s="182">
        <v>1</v>
      </c>
      <c r="E56" s="183">
        <v>2</v>
      </c>
      <c r="F56" s="184">
        <v>2</v>
      </c>
      <c r="G56" s="303"/>
      <c r="H56" s="184"/>
      <c r="I56" s="185">
        <v>15</v>
      </c>
    </row>
    <row r="57" spans="1:9" ht="15">
      <c r="A57" s="304" t="s">
        <v>239</v>
      </c>
      <c r="B57" s="180"/>
      <c r="C57" s="302"/>
      <c r="D57" s="182"/>
      <c r="E57" s="183"/>
      <c r="F57" s="184"/>
      <c r="G57" s="303"/>
      <c r="H57" s="184"/>
      <c r="I57" s="185" t="s">
        <v>499</v>
      </c>
    </row>
    <row r="58" spans="1:9" ht="15">
      <c r="A58" s="304" t="s">
        <v>240</v>
      </c>
      <c r="B58" s="180"/>
      <c r="C58" s="302"/>
      <c r="D58" s="182"/>
      <c r="E58" s="183"/>
      <c r="F58" s="184"/>
      <c r="G58" s="303"/>
      <c r="H58" s="184"/>
      <c r="I58" s="185" t="s">
        <v>499</v>
      </c>
    </row>
    <row r="59" spans="1:9" ht="15">
      <c r="A59" s="304" t="s">
        <v>241</v>
      </c>
      <c r="B59" s="180"/>
      <c r="C59" s="302"/>
      <c r="D59" s="182"/>
      <c r="E59" s="183"/>
      <c r="F59" s="184"/>
      <c r="G59" s="303"/>
      <c r="H59" s="184"/>
      <c r="I59" s="185" t="s">
        <v>499</v>
      </c>
    </row>
    <row r="60" spans="1:9" ht="15">
      <c r="A60" s="304" t="s">
        <v>242</v>
      </c>
      <c r="B60" s="180"/>
      <c r="C60" s="302"/>
      <c r="D60" s="182"/>
      <c r="E60" s="183"/>
      <c r="F60" s="184"/>
      <c r="G60" s="303"/>
      <c r="H60" s="184"/>
      <c r="I60" s="185" t="s">
        <v>499</v>
      </c>
    </row>
    <row r="61" spans="1:9" ht="15">
      <c r="A61" s="304" t="s">
        <v>243</v>
      </c>
      <c r="B61" s="180">
        <v>3</v>
      </c>
      <c r="C61" s="302"/>
      <c r="D61" s="182">
        <v>1</v>
      </c>
      <c r="E61" s="183"/>
      <c r="F61" s="184"/>
      <c r="G61" s="303"/>
      <c r="H61" s="184"/>
      <c r="I61" s="185">
        <v>4</v>
      </c>
    </row>
    <row r="62" spans="1:9" ht="15">
      <c r="A62" s="304" t="s">
        <v>244</v>
      </c>
      <c r="B62" s="180">
        <v>15</v>
      </c>
      <c r="C62" s="302"/>
      <c r="D62" s="182">
        <v>4</v>
      </c>
      <c r="E62" s="183">
        <v>3</v>
      </c>
      <c r="F62" s="184">
        <v>3</v>
      </c>
      <c r="G62" s="303"/>
      <c r="H62" s="184"/>
      <c r="I62" s="185">
        <v>25</v>
      </c>
    </row>
    <row r="63" spans="1:9" ht="15">
      <c r="A63" s="304" t="s">
        <v>245</v>
      </c>
      <c r="B63" s="180">
        <v>8</v>
      </c>
      <c r="C63" s="302"/>
      <c r="D63" s="182">
        <v>23</v>
      </c>
      <c r="E63" s="183">
        <v>21</v>
      </c>
      <c r="F63" s="184">
        <v>1</v>
      </c>
      <c r="G63" s="303"/>
      <c r="H63" s="184"/>
      <c r="I63" s="185">
        <v>53</v>
      </c>
    </row>
    <row r="64" spans="1:9" ht="15">
      <c r="A64" s="304" t="s">
        <v>246</v>
      </c>
      <c r="B64" s="180"/>
      <c r="C64" s="302"/>
      <c r="D64" s="182"/>
      <c r="E64" s="183"/>
      <c r="F64" s="184"/>
      <c r="G64" s="303"/>
      <c r="H64" s="184"/>
      <c r="I64" s="185" t="s">
        <v>499</v>
      </c>
    </row>
    <row r="65" spans="1:9" ht="15">
      <c r="A65" s="304" t="s">
        <v>247</v>
      </c>
      <c r="B65" s="180"/>
      <c r="C65" s="302"/>
      <c r="D65" s="182"/>
      <c r="E65" s="183"/>
      <c r="F65" s="184"/>
      <c r="G65" s="303"/>
      <c r="H65" s="184"/>
      <c r="I65" s="185" t="s">
        <v>499</v>
      </c>
    </row>
    <row r="66" spans="1:9" ht="15">
      <c r="A66" s="304" t="s">
        <v>248</v>
      </c>
      <c r="B66" s="180"/>
      <c r="C66" s="302"/>
      <c r="D66" s="182"/>
      <c r="E66" s="183"/>
      <c r="F66" s="184"/>
      <c r="G66" s="303"/>
      <c r="H66" s="184"/>
      <c r="I66" s="185" t="s">
        <v>499</v>
      </c>
    </row>
    <row r="67" spans="1:9" ht="15">
      <c r="A67" s="304" t="s">
        <v>249</v>
      </c>
      <c r="B67" s="180"/>
      <c r="C67" s="302"/>
      <c r="D67" s="182">
        <v>1</v>
      </c>
      <c r="E67" s="183"/>
      <c r="F67" s="184"/>
      <c r="G67" s="303"/>
      <c r="H67" s="184"/>
      <c r="I67" s="185">
        <v>1</v>
      </c>
    </row>
    <row r="68" spans="1:9" ht="15">
      <c r="A68" s="304" t="s">
        <v>250</v>
      </c>
      <c r="B68" s="180"/>
      <c r="C68" s="302"/>
      <c r="D68" s="182">
        <v>10</v>
      </c>
      <c r="E68" s="183"/>
      <c r="F68" s="184"/>
      <c r="G68" s="303"/>
      <c r="H68" s="184"/>
      <c r="I68" s="185">
        <v>10</v>
      </c>
    </row>
    <row r="69" spans="1:9" ht="15">
      <c r="A69" s="304" t="s">
        <v>251</v>
      </c>
      <c r="B69" s="180"/>
      <c r="C69" s="302"/>
      <c r="D69" s="182">
        <v>1</v>
      </c>
      <c r="E69" s="183"/>
      <c r="F69" s="184"/>
      <c r="G69" s="303"/>
      <c r="H69" s="184"/>
      <c r="I69" s="185">
        <v>1</v>
      </c>
    </row>
    <row r="70" spans="1:9" ht="15">
      <c r="A70" s="304" t="s">
        <v>252</v>
      </c>
      <c r="B70" s="180"/>
      <c r="C70" s="302"/>
      <c r="D70" s="182"/>
      <c r="E70" s="183"/>
      <c r="F70" s="184"/>
      <c r="G70" s="303"/>
      <c r="H70" s="184"/>
      <c r="I70" s="185" t="s">
        <v>499</v>
      </c>
    </row>
    <row r="71" spans="1:9" ht="15">
      <c r="A71" s="304" t="s">
        <v>253</v>
      </c>
      <c r="B71" s="180"/>
      <c r="C71" s="302"/>
      <c r="D71" s="182"/>
      <c r="E71" s="183"/>
      <c r="F71" s="184"/>
      <c r="G71" s="303"/>
      <c r="H71" s="184"/>
      <c r="I71" s="185" t="s">
        <v>499</v>
      </c>
    </row>
    <row r="72" spans="1:9" ht="15">
      <c r="A72" s="304" t="s">
        <v>254</v>
      </c>
      <c r="B72" s="180"/>
      <c r="C72" s="302"/>
      <c r="D72" s="182"/>
      <c r="E72" s="183"/>
      <c r="F72" s="184"/>
      <c r="G72" s="303"/>
      <c r="H72" s="184"/>
      <c r="I72" s="185" t="s">
        <v>499</v>
      </c>
    </row>
    <row r="73" spans="1:9" ht="15">
      <c r="A73" s="304" t="s">
        <v>255</v>
      </c>
      <c r="B73" s="180"/>
      <c r="C73" s="302"/>
      <c r="D73" s="182">
        <v>5</v>
      </c>
      <c r="E73" s="183">
        <v>2</v>
      </c>
      <c r="F73" s="184">
        <v>1</v>
      </c>
      <c r="G73" s="303"/>
      <c r="H73" s="184"/>
      <c r="I73" s="185">
        <v>8</v>
      </c>
    </row>
    <row r="74" spans="1:9" ht="15">
      <c r="A74" s="304" t="s">
        <v>256</v>
      </c>
      <c r="B74" s="180"/>
      <c r="C74" s="302"/>
      <c r="D74" s="182"/>
      <c r="E74" s="183"/>
      <c r="F74" s="184"/>
      <c r="G74" s="303"/>
      <c r="H74" s="184"/>
      <c r="I74" s="185" t="s">
        <v>499</v>
      </c>
    </row>
    <row r="75" spans="1:9" ht="15">
      <c r="A75" s="304" t="s">
        <v>257</v>
      </c>
      <c r="B75" s="180"/>
      <c r="C75" s="302"/>
      <c r="D75" s="182"/>
      <c r="E75" s="183"/>
      <c r="F75" s="184"/>
      <c r="G75" s="303"/>
      <c r="H75" s="184"/>
      <c r="I75" s="185" t="s">
        <v>499</v>
      </c>
    </row>
    <row r="76" spans="1:9" ht="15">
      <c r="A76" s="304" t="s">
        <v>258</v>
      </c>
      <c r="B76" s="180"/>
      <c r="C76" s="302"/>
      <c r="D76" s="182"/>
      <c r="E76" s="183"/>
      <c r="F76" s="184"/>
      <c r="G76" s="303"/>
      <c r="H76" s="184"/>
      <c r="I76" s="185" t="s">
        <v>499</v>
      </c>
    </row>
    <row r="77" spans="1:9" ht="15">
      <c r="A77" s="304" t="s">
        <v>259</v>
      </c>
      <c r="B77" s="180"/>
      <c r="C77" s="302"/>
      <c r="D77" s="182"/>
      <c r="E77" s="183"/>
      <c r="F77" s="184"/>
      <c r="G77" s="303"/>
      <c r="H77" s="184"/>
      <c r="I77" s="185" t="s">
        <v>499</v>
      </c>
    </row>
    <row r="78" spans="1:9" ht="15">
      <c r="A78" s="304" t="s">
        <v>260</v>
      </c>
      <c r="B78" s="180"/>
      <c r="C78" s="302"/>
      <c r="D78" s="182"/>
      <c r="E78" s="183"/>
      <c r="F78" s="184"/>
      <c r="G78" s="303"/>
      <c r="H78" s="184"/>
      <c r="I78" s="185" t="s">
        <v>499</v>
      </c>
    </row>
    <row r="79" spans="1:9" ht="15">
      <c r="A79" s="304" t="s">
        <v>261</v>
      </c>
      <c r="B79" s="180"/>
      <c r="C79" s="302"/>
      <c r="D79" s="182"/>
      <c r="E79" s="183"/>
      <c r="F79" s="184"/>
      <c r="G79" s="303"/>
      <c r="H79" s="184"/>
      <c r="I79" s="185" t="s">
        <v>499</v>
      </c>
    </row>
    <row r="80" spans="1:9" ht="15">
      <c r="A80" s="304" t="s">
        <v>262</v>
      </c>
      <c r="B80" s="180"/>
      <c r="C80" s="302"/>
      <c r="D80" s="182"/>
      <c r="E80" s="183"/>
      <c r="F80" s="184"/>
      <c r="G80" s="303"/>
      <c r="H80" s="184"/>
      <c r="I80" s="185" t="s">
        <v>499</v>
      </c>
    </row>
    <row r="81" spans="1:9" ht="15">
      <c r="A81" s="304" t="s">
        <v>263</v>
      </c>
      <c r="B81" s="180"/>
      <c r="C81" s="302"/>
      <c r="D81" s="182"/>
      <c r="E81" s="183"/>
      <c r="F81" s="184"/>
      <c r="G81" s="303"/>
      <c r="H81" s="184"/>
      <c r="I81" s="185" t="s">
        <v>499</v>
      </c>
    </row>
    <row r="82" spans="1:9" ht="15">
      <c r="A82" s="304" t="s">
        <v>264</v>
      </c>
      <c r="B82" s="180"/>
      <c r="C82" s="302"/>
      <c r="D82" s="182"/>
      <c r="E82" s="183"/>
      <c r="F82" s="184"/>
      <c r="G82" s="303"/>
      <c r="H82" s="184"/>
      <c r="I82" s="185" t="s">
        <v>499</v>
      </c>
    </row>
    <row r="83" spans="1:9" ht="15">
      <c r="A83" s="304" t="s">
        <v>265</v>
      </c>
      <c r="B83" s="180"/>
      <c r="C83" s="302"/>
      <c r="D83" s="182"/>
      <c r="E83" s="183"/>
      <c r="F83" s="184"/>
      <c r="G83" s="303"/>
      <c r="H83" s="184"/>
      <c r="I83" s="185" t="s">
        <v>499</v>
      </c>
    </row>
    <row r="84" spans="1:9" ht="15">
      <c r="A84" s="304" t="s">
        <v>266</v>
      </c>
      <c r="B84" s="180"/>
      <c r="C84" s="302"/>
      <c r="D84" s="182"/>
      <c r="E84" s="183"/>
      <c r="F84" s="184"/>
      <c r="G84" s="303"/>
      <c r="H84" s="184"/>
      <c r="I84" s="185" t="s">
        <v>499</v>
      </c>
    </row>
    <row r="85" spans="1:9" ht="15">
      <c r="A85" s="304" t="s">
        <v>267</v>
      </c>
      <c r="B85" s="180"/>
      <c r="C85" s="302"/>
      <c r="D85" s="182"/>
      <c r="E85" s="183"/>
      <c r="F85" s="184"/>
      <c r="G85" s="303"/>
      <c r="H85" s="184"/>
      <c r="I85" s="185" t="s">
        <v>499</v>
      </c>
    </row>
    <row r="86" spans="1:9" ht="15">
      <c r="A86" s="304" t="s">
        <v>268</v>
      </c>
      <c r="B86" s="180"/>
      <c r="C86" s="302"/>
      <c r="D86" s="182"/>
      <c r="E86" s="183">
        <v>10</v>
      </c>
      <c r="F86" s="184">
        <v>1</v>
      </c>
      <c r="G86" s="303"/>
      <c r="H86" s="184"/>
      <c r="I86" s="185">
        <v>11</v>
      </c>
    </row>
    <row r="87" spans="1:9" ht="15">
      <c r="A87" s="304" t="s">
        <v>269</v>
      </c>
      <c r="B87" s="180"/>
      <c r="C87" s="302"/>
      <c r="D87" s="182">
        <v>14</v>
      </c>
      <c r="E87" s="183">
        <v>1</v>
      </c>
      <c r="F87" s="184"/>
      <c r="G87" s="303">
        <v>1</v>
      </c>
      <c r="H87" s="184"/>
      <c r="I87" s="185">
        <v>16</v>
      </c>
    </row>
    <row r="88" spans="1:9" ht="15">
      <c r="A88" s="304" t="s">
        <v>270</v>
      </c>
      <c r="B88" s="180"/>
      <c r="C88" s="302"/>
      <c r="D88" s="182">
        <v>3</v>
      </c>
      <c r="E88" s="183">
        <v>1</v>
      </c>
      <c r="F88" s="184"/>
      <c r="G88" s="303"/>
      <c r="H88" s="184"/>
      <c r="I88" s="185">
        <v>4</v>
      </c>
    </row>
    <row r="89" spans="1:9" ht="15">
      <c r="A89" s="304" t="s">
        <v>271</v>
      </c>
      <c r="B89" s="180"/>
      <c r="C89" s="302"/>
      <c r="D89" s="182"/>
      <c r="E89" s="183"/>
      <c r="F89" s="184"/>
      <c r="G89" s="303"/>
      <c r="H89" s="184"/>
      <c r="I89" s="185" t="s">
        <v>499</v>
      </c>
    </row>
    <row r="90" spans="1:9" ht="15">
      <c r="A90" s="304" t="s">
        <v>272</v>
      </c>
      <c r="B90" s="180"/>
      <c r="C90" s="302"/>
      <c r="D90" s="182"/>
      <c r="E90" s="183">
        <v>2</v>
      </c>
      <c r="F90" s="184"/>
      <c r="G90" s="303"/>
      <c r="H90" s="184"/>
      <c r="I90" s="185">
        <v>2</v>
      </c>
    </row>
    <row r="91" spans="1:9" ht="15">
      <c r="A91" s="304" t="s">
        <v>273</v>
      </c>
      <c r="B91" s="180">
        <v>11</v>
      </c>
      <c r="C91" s="302"/>
      <c r="D91" s="182"/>
      <c r="E91" s="183">
        <v>2</v>
      </c>
      <c r="F91" s="184"/>
      <c r="G91" s="303">
        <v>1</v>
      </c>
      <c r="H91" s="184"/>
      <c r="I91" s="185">
        <v>14</v>
      </c>
    </row>
    <row r="92" spans="1:9" ht="15">
      <c r="A92" s="304" t="s">
        <v>274</v>
      </c>
      <c r="B92" s="180">
        <v>1</v>
      </c>
      <c r="C92" s="302"/>
      <c r="D92" s="182"/>
      <c r="E92" s="183">
        <v>1</v>
      </c>
      <c r="F92" s="184"/>
      <c r="G92" s="303"/>
      <c r="H92" s="184"/>
      <c r="I92" s="185">
        <v>2</v>
      </c>
    </row>
    <row r="93" spans="1:9" ht="15">
      <c r="A93" s="304" t="s">
        <v>275</v>
      </c>
      <c r="B93" s="180">
        <v>20</v>
      </c>
      <c r="C93" s="302"/>
      <c r="D93" s="182">
        <v>4</v>
      </c>
      <c r="E93" s="183">
        <v>6</v>
      </c>
      <c r="F93" s="184"/>
      <c r="G93" s="303"/>
      <c r="H93" s="184"/>
      <c r="I93" s="185">
        <v>30</v>
      </c>
    </row>
    <row r="94" spans="1:9" ht="15">
      <c r="A94" s="304" t="s">
        <v>276</v>
      </c>
      <c r="B94" s="180">
        <v>2</v>
      </c>
      <c r="C94" s="302"/>
      <c r="D94" s="182">
        <v>1</v>
      </c>
      <c r="E94" s="183">
        <v>1</v>
      </c>
      <c r="F94" s="184"/>
      <c r="G94" s="303"/>
      <c r="H94" s="184"/>
      <c r="I94" s="185">
        <v>4</v>
      </c>
    </row>
    <row r="95" spans="1:9" ht="15">
      <c r="A95" s="304" t="s">
        <v>277</v>
      </c>
      <c r="B95" s="180"/>
      <c r="C95" s="302"/>
      <c r="D95" s="182"/>
      <c r="E95" s="183"/>
      <c r="F95" s="184"/>
      <c r="G95" s="303"/>
      <c r="H95" s="184"/>
      <c r="I95" s="185" t="s">
        <v>499</v>
      </c>
    </row>
    <row r="96" spans="1:9" ht="15">
      <c r="A96" s="304" t="s">
        <v>278</v>
      </c>
      <c r="B96" s="180"/>
      <c r="C96" s="302"/>
      <c r="D96" s="182">
        <v>1</v>
      </c>
      <c r="E96" s="183">
        <v>4</v>
      </c>
      <c r="F96" s="184"/>
      <c r="G96" s="303"/>
      <c r="H96" s="184"/>
      <c r="I96" s="185">
        <v>5</v>
      </c>
    </row>
    <row r="97" spans="1:9" ht="15">
      <c r="A97" s="304" t="s">
        <v>279</v>
      </c>
      <c r="B97" s="180"/>
      <c r="C97" s="302"/>
      <c r="D97" s="182"/>
      <c r="E97" s="183"/>
      <c r="F97" s="184"/>
      <c r="G97" s="303"/>
      <c r="H97" s="184"/>
      <c r="I97" s="185" t="s">
        <v>499</v>
      </c>
    </row>
    <row r="98" spans="1:9" ht="15">
      <c r="A98" s="304" t="s">
        <v>280</v>
      </c>
      <c r="B98" s="180"/>
      <c r="C98" s="302"/>
      <c r="D98" s="182"/>
      <c r="E98" s="183"/>
      <c r="F98" s="184"/>
      <c r="G98" s="303"/>
      <c r="H98" s="184"/>
      <c r="I98" s="185" t="s">
        <v>499</v>
      </c>
    </row>
    <row r="99" spans="1:9" ht="15">
      <c r="A99" s="304" t="s">
        <v>281</v>
      </c>
      <c r="B99" s="180"/>
      <c r="C99" s="302"/>
      <c r="D99" s="182"/>
      <c r="E99" s="183">
        <v>2</v>
      </c>
      <c r="F99" s="184"/>
      <c r="G99" s="303"/>
      <c r="H99" s="184"/>
      <c r="I99" s="185">
        <v>2</v>
      </c>
    </row>
    <row r="100" spans="1:9" ht="15">
      <c r="A100" s="304" t="s">
        <v>282</v>
      </c>
      <c r="B100" s="180"/>
      <c r="C100" s="302"/>
      <c r="D100" s="182"/>
      <c r="E100" s="183"/>
      <c r="F100" s="184"/>
      <c r="G100" s="303"/>
      <c r="H100" s="184"/>
      <c r="I100" s="185" t="s">
        <v>499</v>
      </c>
    </row>
    <row r="101" spans="1:9" ht="15">
      <c r="A101" s="304" t="s">
        <v>283</v>
      </c>
      <c r="B101" s="180"/>
      <c r="C101" s="302"/>
      <c r="D101" s="182"/>
      <c r="E101" s="183"/>
      <c r="F101" s="184"/>
      <c r="G101" s="303"/>
      <c r="H101" s="184"/>
      <c r="I101" s="185" t="s">
        <v>499</v>
      </c>
    </row>
    <row r="102" spans="1:9" ht="15">
      <c r="A102" s="304" t="s">
        <v>284</v>
      </c>
      <c r="B102" s="180"/>
      <c r="C102" s="302"/>
      <c r="D102" s="182"/>
      <c r="E102" s="183"/>
      <c r="F102" s="184"/>
      <c r="G102" s="303"/>
      <c r="H102" s="184"/>
      <c r="I102" s="185" t="s">
        <v>499</v>
      </c>
    </row>
    <row r="103" spans="1:9" ht="15">
      <c r="A103" s="304" t="s">
        <v>285</v>
      </c>
      <c r="B103" s="180"/>
      <c r="C103" s="302"/>
      <c r="D103" s="182"/>
      <c r="E103" s="183"/>
      <c r="F103" s="184"/>
      <c r="G103" s="303"/>
      <c r="H103" s="184"/>
      <c r="I103" s="185" t="s">
        <v>499</v>
      </c>
    </row>
    <row r="104" spans="1:9" ht="15">
      <c r="A104" s="304" t="s">
        <v>286</v>
      </c>
      <c r="B104" s="180"/>
      <c r="C104" s="302"/>
      <c r="D104" s="182"/>
      <c r="E104" s="183">
        <v>1</v>
      </c>
      <c r="F104" s="184"/>
      <c r="G104" s="303"/>
      <c r="H104" s="184"/>
      <c r="I104" s="185">
        <v>1</v>
      </c>
    </row>
    <row r="105" spans="1:9" ht="15">
      <c r="A105" s="304" t="s">
        <v>287</v>
      </c>
      <c r="B105" s="180"/>
      <c r="C105" s="302"/>
      <c r="D105" s="182"/>
      <c r="E105" s="183"/>
      <c r="F105" s="184"/>
      <c r="G105" s="303"/>
      <c r="H105" s="184"/>
      <c r="I105" s="185" t="s">
        <v>499</v>
      </c>
    </row>
    <row r="106" spans="1:9" ht="15">
      <c r="A106" s="304" t="s">
        <v>288</v>
      </c>
      <c r="B106" s="180">
        <v>1</v>
      </c>
      <c r="C106" s="302"/>
      <c r="D106" s="182">
        <v>1</v>
      </c>
      <c r="E106" s="183">
        <v>1</v>
      </c>
      <c r="F106" s="184"/>
      <c r="G106" s="303"/>
      <c r="H106" s="184"/>
      <c r="I106" s="185">
        <v>3</v>
      </c>
    </row>
    <row r="107" spans="1:9" ht="15">
      <c r="A107" s="304" t="s">
        <v>289</v>
      </c>
      <c r="B107" s="180"/>
      <c r="C107" s="302"/>
      <c r="D107" s="182"/>
      <c r="E107" s="183"/>
      <c r="F107" s="184"/>
      <c r="G107" s="303"/>
      <c r="H107" s="184"/>
      <c r="I107" s="185" t="s">
        <v>499</v>
      </c>
    </row>
    <row r="108" spans="1:9" ht="15">
      <c r="A108" s="304" t="s">
        <v>290</v>
      </c>
      <c r="B108" s="180"/>
      <c r="C108" s="302"/>
      <c r="D108" s="182"/>
      <c r="E108" s="183"/>
      <c r="F108" s="184"/>
      <c r="G108" s="303"/>
      <c r="H108" s="184"/>
      <c r="I108" s="185" t="s">
        <v>499</v>
      </c>
    </row>
    <row r="109" spans="1:9" ht="15">
      <c r="A109" s="304" t="s">
        <v>291</v>
      </c>
      <c r="B109" s="180"/>
      <c r="C109" s="302"/>
      <c r="D109" s="182">
        <v>13</v>
      </c>
      <c r="E109" s="183">
        <v>2</v>
      </c>
      <c r="F109" s="184">
        <v>1</v>
      </c>
      <c r="G109" s="303"/>
      <c r="H109" s="184"/>
      <c r="I109" s="185">
        <v>16</v>
      </c>
    </row>
    <row r="110" spans="1:9" ht="15">
      <c r="A110" s="304" t="s">
        <v>292</v>
      </c>
      <c r="B110" s="180"/>
      <c r="C110" s="302"/>
      <c r="D110" s="182"/>
      <c r="E110" s="183"/>
      <c r="F110" s="184"/>
      <c r="G110" s="303"/>
      <c r="H110" s="184"/>
      <c r="I110" s="185" t="s">
        <v>499</v>
      </c>
    </row>
    <row r="111" spans="1:9" ht="15">
      <c r="A111" s="304" t="s">
        <v>293</v>
      </c>
      <c r="B111" s="180"/>
      <c r="C111" s="302"/>
      <c r="D111" s="182"/>
      <c r="E111" s="183"/>
      <c r="F111" s="184"/>
      <c r="G111" s="303"/>
      <c r="H111" s="184"/>
      <c r="I111" s="185" t="s">
        <v>499</v>
      </c>
    </row>
    <row r="112" spans="1:9" ht="15">
      <c r="A112" s="304" t="s">
        <v>294</v>
      </c>
      <c r="B112" s="180"/>
      <c r="C112" s="302"/>
      <c r="D112" s="182"/>
      <c r="E112" s="183"/>
      <c r="F112" s="184"/>
      <c r="G112" s="303"/>
      <c r="H112" s="184"/>
      <c r="I112" s="185" t="s">
        <v>499</v>
      </c>
    </row>
    <row r="113" spans="1:9" ht="15">
      <c r="A113" s="304" t="s">
        <v>295</v>
      </c>
      <c r="B113" s="180"/>
      <c r="C113" s="302"/>
      <c r="D113" s="182">
        <v>2</v>
      </c>
      <c r="E113" s="183"/>
      <c r="F113" s="184"/>
      <c r="G113" s="303"/>
      <c r="H113" s="184"/>
      <c r="I113" s="185">
        <v>2</v>
      </c>
    </row>
    <row r="114" spans="1:9" ht="15">
      <c r="A114" s="304" t="s">
        <v>296</v>
      </c>
      <c r="B114" s="180"/>
      <c r="C114" s="302"/>
      <c r="D114" s="182"/>
      <c r="E114" s="183"/>
      <c r="F114" s="184"/>
      <c r="G114" s="303"/>
      <c r="H114" s="184"/>
      <c r="I114" s="185" t="s">
        <v>499</v>
      </c>
    </row>
    <row r="115" spans="1:9" ht="15">
      <c r="A115" s="304" t="s">
        <v>297</v>
      </c>
      <c r="B115" s="180"/>
      <c r="C115" s="302"/>
      <c r="D115" s="182"/>
      <c r="E115" s="183"/>
      <c r="F115" s="184"/>
      <c r="G115" s="303"/>
      <c r="H115" s="184"/>
      <c r="I115" s="185" t="s">
        <v>499</v>
      </c>
    </row>
    <row r="116" spans="1:9" ht="15">
      <c r="A116" s="304" t="s">
        <v>298</v>
      </c>
      <c r="B116" s="180"/>
      <c r="C116" s="302"/>
      <c r="D116" s="182"/>
      <c r="E116" s="183"/>
      <c r="F116" s="184"/>
      <c r="G116" s="303"/>
      <c r="H116" s="184"/>
      <c r="I116" s="185" t="s">
        <v>499</v>
      </c>
    </row>
    <row r="117" spans="1:9" ht="15">
      <c r="A117" s="304" t="s">
        <v>299</v>
      </c>
      <c r="B117" s="180">
        <v>3</v>
      </c>
      <c r="C117" s="302"/>
      <c r="D117" s="182">
        <v>12</v>
      </c>
      <c r="E117" s="183">
        <v>4</v>
      </c>
      <c r="F117" s="184"/>
      <c r="G117" s="303"/>
      <c r="H117" s="184"/>
      <c r="I117" s="185">
        <v>19</v>
      </c>
    </row>
    <row r="118" spans="1:9" ht="15">
      <c r="A118" s="304" t="s">
        <v>300</v>
      </c>
      <c r="B118" s="180"/>
      <c r="C118" s="302"/>
      <c r="D118" s="182"/>
      <c r="E118" s="183"/>
      <c r="F118" s="184"/>
      <c r="G118" s="303"/>
      <c r="H118" s="184"/>
      <c r="I118" s="185" t="s">
        <v>499</v>
      </c>
    </row>
    <row r="119" spans="1:9" ht="15">
      <c r="A119" s="304" t="s">
        <v>301</v>
      </c>
      <c r="B119" s="180"/>
      <c r="C119" s="302"/>
      <c r="D119" s="182"/>
      <c r="E119" s="183"/>
      <c r="F119" s="184"/>
      <c r="G119" s="303"/>
      <c r="H119" s="184"/>
      <c r="I119" s="185" t="s">
        <v>499</v>
      </c>
    </row>
    <row r="120" spans="1:9" ht="15">
      <c r="A120" s="304" t="s">
        <v>302</v>
      </c>
      <c r="B120" s="180"/>
      <c r="C120" s="302"/>
      <c r="D120" s="182"/>
      <c r="E120" s="183">
        <v>1</v>
      </c>
      <c r="F120" s="184"/>
      <c r="G120" s="303"/>
      <c r="H120" s="184"/>
      <c r="I120" s="185">
        <v>1</v>
      </c>
    </row>
    <row r="121" spans="1:9" ht="15">
      <c r="A121" s="304" t="s">
        <v>303</v>
      </c>
      <c r="B121" s="180"/>
      <c r="C121" s="302"/>
      <c r="D121" s="182"/>
      <c r="E121" s="183"/>
      <c r="F121" s="184"/>
      <c r="G121" s="303"/>
      <c r="H121" s="184"/>
      <c r="I121" s="185" t="s">
        <v>499</v>
      </c>
    </row>
    <row r="122" spans="1:9" ht="15">
      <c r="A122" s="304" t="s">
        <v>304</v>
      </c>
      <c r="B122" s="180">
        <v>4</v>
      </c>
      <c r="C122" s="302"/>
      <c r="D122" s="182">
        <v>4</v>
      </c>
      <c r="E122" s="183">
        <v>3</v>
      </c>
      <c r="F122" s="184"/>
      <c r="G122" s="303"/>
      <c r="H122" s="184"/>
      <c r="I122" s="185">
        <v>11</v>
      </c>
    </row>
    <row r="123" spans="1:9" ht="15">
      <c r="A123" s="304" t="s">
        <v>305</v>
      </c>
      <c r="B123" s="180"/>
      <c r="C123" s="302"/>
      <c r="D123" s="182">
        <v>4</v>
      </c>
      <c r="E123" s="183"/>
      <c r="F123" s="184">
        <v>2</v>
      </c>
      <c r="G123" s="303"/>
      <c r="H123" s="184"/>
      <c r="I123" s="185">
        <v>6</v>
      </c>
    </row>
    <row r="124" spans="1:9" ht="15">
      <c r="A124" s="304" t="s">
        <v>306</v>
      </c>
      <c r="B124" s="180"/>
      <c r="C124" s="302"/>
      <c r="D124" s="182"/>
      <c r="E124" s="183"/>
      <c r="F124" s="184"/>
      <c r="G124" s="303"/>
      <c r="H124" s="184"/>
      <c r="I124" s="185" t="s">
        <v>499</v>
      </c>
    </row>
    <row r="125" spans="1:9" ht="15">
      <c r="A125" s="304" t="s">
        <v>307</v>
      </c>
      <c r="B125" s="180"/>
      <c r="C125" s="302"/>
      <c r="D125" s="182"/>
      <c r="E125" s="183"/>
      <c r="F125" s="184"/>
      <c r="G125" s="303"/>
      <c r="H125" s="184"/>
      <c r="I125" s="185" t="s">
        <v>499</v>
      </c>
    </row>
    <row r="126" spans="1:9" ht="15">
      <c r="A126" s="304" t="s">
        <v>308</v>
      </c>
      <c r="B126" s="180"/>
      <c r="C126" s="302"/>
      <c r="D126" s="182"/>
      <c r="E126" s="183"/>
      <c r="F126" s="184"/>
      <c r="G126" s="303"/>
      <c r="H126" s="184"/>
      <c r="I126" s="185" t="s">
        <v>499</v>
      </c>
    </row>
    <row r="127" spans="1:9" ht="15">
      <c r="A127" s="304" t="s">
        <v>309</v>
      </c>
      <c r="B127" s="180"/>
      <c r="C127" s="302"/>
      <c r="D127" s="182"/>
      <c r="E127" s="183"/>
      <c r="F127" s="184"/>
      <c r="G127" s="303"/>
      <c r="H127" s="184"/>
      <c r="I127" s="185" t="s">
        <v>499</v>
      </c>
    </row>
    <row r="128" spans="1:9" ht="15">
      <c r="A128" s="304" t="s">
        <v>310</v>
      </c>
      <c r="B128" s="180"/>
      <c r="C128" s="302"/>
      <c r="D128" s="182"/>
      <c r="E128" s="183"/>
      <c r="F128" s="184"/>
      <c r="G128" s="303"/>
      <c r="H128" s="184"/>
      <c r="I128" s="185" t="s">
        <v>499</v>
      </c>
    </row>
    <row r="129" spans="1:9" ht="15">
      <c r="A129" s="304" t="s">
        <v>311</v>
      </c>
      <c r="B129" s="180"/>
      <c r="C129" s="302"/>
      <c r="D129" s="182"/>
      <c r="E129" s="183"/>
      <c r="F129" s="184"/>
      <c r="G129" s="303"/>
      <c r="H129" s="184"/>
      <c r="I129" s="185" t="s">
        <v>499</v>
      </c>
    </row>
    <row r="130" spans="1:9" ht="15">
      <c r="A130" s="304" t="s">
        <v>312</v>
      </c>
      <c r="B130" s="180">
        <v>11</v>
      </c>
      <c r="C130" s="302"/>
      <c r="D130" s="182">
        <v>7</v>
      </c>
      <c r="E130" s="183">
        <v>4</v>
      </c>
      <c r="F130" s="184">
        <v>4</v>
      </c>
      <c r="G130" s="303">
        <v>1</v>
      </c>
      <c r="H130" s="184"/>
      <c r="I130" s="185">
        <v>27</v>
      </c>
    </row>
    <row r="131" spans="1:9" ht="15">
      <c r="A131" s="304" t="s">
        <v>313</v>
      </c>
      <c r="B131" s="180">
        <v>7</v>
      </c>
      <c r="C131" s="302"/>
      <c r="D131" s="182">
        <v>1</v>
      </c>
      <c r="E131" s="183">
        <v>1</v>
      </c>
      <c r="F131" s="184"/>
      <c r="G131" s="303"/>
      <c r="H131" s="184"/>
      <c r="I131" s="185">
        <v>9</v>
      </c>
    </row>
    <row r="132" spans="1:9" ht="15">
      <c r="A132" s="304" t="s">
        <v>314</v>
      </c>
      <c r="B132" s="180"/>
      <c r="C132" s="302"/>
      <c r="D132" s="182">
        <v>1</v>
      </c>
      <c r="E132" s="183"/>
      <c r="F132" s="184"/>
      <c r="G132" s="303"/>
      <c r="H132" s="184"/>
      <c r="I132" s="185">
        <v>1</v>
      </c>
    </row>
    <row r="133" spans="1:9" ht="15">
      <c r="A133" s="304" t="s">
        <v>315</v>
      </c>
      <c r="B133" s="180"/>
      <c r="C133" s="302"/>
      <c r="D133" s="182">
        <v>1</v>
      </c>
      <c r="E133" s="183"/>
      <c r="F133" s="184"/>
      <c r="G133" s="303"/>
      <c r="H133" s="184"/>
      <c r="I133" s="185">
        <v>1</v>
      </c>
    </row>
    <row r="134" spans="1:9" ht="15">
      <c r="A134" s="304" t="s">
        <v>316</v>
      </c>
      <c r="B134" s="180"/>
      <c r="C134" s="302"/>
      <c r="D134" s="182"/>
      <c r="E134" s="183"/>
      <c r="F134" s="184"/>
      <c r="G134" s="303"/>
      <c r="H134" s="184"/>
      <c r="I134" s="185" t="s">
        <v>499</v>
      </c>
    </row>
    <row r="135" spans="1:9" ht="15">
      <c r="A135" s="304" t="s">
        <v>317</v>
      </c>
      <c r="B135" s="180">
        <v>1</v>
      </c>
      <c r="C135" s="302"/>
      <c r="D135" s="182">
        <v>7</v>
      </c>
      <c r="E135" s="183">
        <v>11</v>
      </c>
      <c r="F135" s="184">
        <v>3</v>
      </c>
      <c r="G135" s="303"/>
      <c r="H135" s="184"/>
      <c r="I135" s="185">
        <v>22</v>
      </c>
    </row>
    <row r="136" spans="1:9" ht="15">
      <c r="A136" s="304" t="s">
        <v>318</v>
      </c>
      <c r="B136" s="180"/>
      <c r="C136" s="302"/>
      <c r="D136" s="182"/>
      <c r="E136" s="183">
        <v>2</v>
      </c>
      <c r="F136" s="184"/>
      <c r="G136" s="303"/>
      <c r="H136" s="184"/>
      <c r="I136" s="185">
        <v>2</v>
      </c>
    </row>
    <row r="137" spans="1:9" ht="15">
      <c r="A137" s="304" t="s">
        <v>319</v>
      </c>
      <c r="B137" s="180">
        <v>8</v>
      </c>
      <c r="C137" s="302"/>
      <c r="D137" s="182">
        <v>1</v>
      </c>
      <c r="E137" s="183">
        <v>1</v>
      </c>
      <c r="F137" s="184"/>
      <c r="G137" s="303"/>
      <c r="H137" s="184"/>
      <c r="I137" s="185">
        <v>10</v>
      </c>
    </row>
    <row r="138" spans="1:9" ht="15">
      <c r="A138" s="304" t="s">
        <v>320</v>
      </c>
      <c r="B138" s="180"/>
      <c r="C138" s="302"/>
      <c r="D138" s="182"/>
      <c r="E138" s="183"/>
      <c r="F138" s="184"/>
      <c r="G138" s="303"/>
      <c r="H138" s="184"/>
      <c r="I138" s="185" t="s">
        <v>499</v>
      </c>
    </row>
    <row r="139" spans="1:9" ht="15">
      <c r="A139" s="304" t="s">
        <v>321</v>
      </c>
      <c r="B139" s="180"/>
      <c r="C139" s="302"/>
      <c r="D139" s="182"/>
      <c r="E139" s="183"/>
      <c r="F139" s="184"/>
      <c r="G139" s="303"/>
      <c r="H139" s="184"/>
      <c r="I139" s="185" t="s">
        <v>499</v>
      </c>
    </row>
    <row r="140" spans="1:9" ht="15">
      <c r="A140" s="304" t="s">
        <v>322</v>
      </c>
      <c r="B140" s="180"/>
      <c r="C140" s="302"/>
      <c r="D140" s="182"/>
      <c r="E140" s="183"/>
      <c r="F140" s="184"/>
      <c r="G140" s="303"/>
      <c r="H140" s="184"/>
      <c r="I140" s="185" t="s">
        <v>499</v>
      </c>
    </row>
    <row r="141" spans="1:9" ht="15">
      <c r="A141" s="304" t="s">
        <v>323</v>
      </c>
      <c r="B141" s="180"/>
      <c r="C141" s="302"/>
      <c r="D141" s="182"/>
      <c r="E141" s="183"/>
      <c r="F141" s="184"/>
      <c r="G141" s="303"/>
      <c r="H141" s="184"/>
      <c r="I141" s="185" t="s">
        <v>499</v>
      </c>
    </row>
    <row r="142" spans="1:9" ht="15">
      <c r="A142" s="304" t="s">
        <v>324</v>
      </c>
      <c r="B142" s="180"/>
      <c r="C142" s="302"/>
      <c r="D142" s="182"/>
      <c r="E142" s="183"/>
      <c r="F142" s="184"/>
      <c r="G142" s="303"/>
      <c r="H142" s="184"/>
      <c r="I142" s="185" t="s">
        <v>499</v>
      </c>
    </row>
    <row r="143" spans="1:9" ht="15">
      <c r="A143" s="304" t="s">
        <v>325</v>
      </c>
      <c r="B143" s="180"/>
      <c r="C143" s="302"/>
      <c r="D143" s="182"/>
      <c r="E143" s="183"/>
      <c r="F143" s="184"/>
      <c r="G143" s="303"/>
      <c r="H143" s="184"/>
      <c r="I143" s="185" t="s">
        <v>499</v>
      </c>
    </row>
    <row r="144" spans="1:9" ht="15">
      <c r="A144" s="304" t="s">
        <v>326</v>
      </c>
      <c r="B144" s="180"/>
      <c r="C144" s="302"/>
      <c r="D144" s="182"/>
      <c r="E144" s="183"/>
      <c r="F144" s="184"/>
      <c r="G144" s="303"/>
      <c r="H144" s="184"/>
      <c r="I144" s="185" t="s">
        <v>499</v>
      </c>
    </row>
    <row r="145" spans="1:9" ht="15">
      <c r="A145" s="304" t="s">
        <v>327</v>
      </c>
      <c r="B145" s="180"/>
      <c r="C145" s="302"/>
      <c r="D145" s="182"/>
      <c r="E145" s="183"/>
      <c r="F145" s="184"/>
      <c r="G145" s="303"/>
      <c r="H145" s="184"/>
      <c r="I145" s="185" t="s">
        <v>499</v>
      </c>
    </row>
    <row r="146" spans="1:9" ht="15">
      <c r="A146" s="304" t="s">
        <v>328</v>
      </c>
      <c r="B146" s="180"/>
      <c r="C146" s="302"/>
      <c r="D146" s="182"/>
      <c r="E146" s="183"/>
      <c r="F146" s="184"/>
      <c r="G146" s="303"/>
      <c r="H146" s="184"/>
      <c r="I146" s="185" t="s">
        <v>499</v>
      </c>
    </row>
    <row r="147" spans="1:9" ht="15">
      <c r="A147" s="304" t="s">
        <v>329</v>
      </c>
      <c r="B147" s="180"/>
      <c r="C147" s="302"/>
      <c r="D147" s="182"/>
      <c r="E147" s="183"/>
      <c r="F147" s="184"/>
      <c r="G147" s="303"/>
      <c r="H147" s="184"/>
      <c r="I147" s="185" t="s">
        <v>499</v>
      </c>
    </row>
    <row r="148" spans="1:9" ht="15">
      <c r="A148" s="304" t="s">
        <v>330</v>
      </c>
      <c r="B148" s="180"/>
      <c r="C148" s="302"/>
      <c r="D148" s="182"/>
      <c r="E148" s="183"/>
      <c r="F148" s="184"/>
      <c r="G148" s="303"/>
      <c r="H148" s="184"/>
      <c r="I148" s="185" t="s">
        <v>499</v>
      </c>
    </row>
    <row r="149" spans="1:9" ht="15">
      <c r="A149" s="304" t="s">
        <v>331</v>
      </c>
      <c r="B149" s="180"/>
      <c r="C149" s="302"/>
      <c r="D149" s="182"/>
      <c r="E149" s="183"/>
      <c r="F149" s="184"/>
      <c r="G149" s="303"/>
      <c r="H149" s="184"/>
      <c r="I149" s="185" t="s">
        <v>499</v>
      </c>
    </row>
    <row r="150" spans="1:9" ht="15">
      <c r="A150" s="304" t="s">
        <v>332</v>
      </c>
      <c r="B150" s="180"/>
      <c r="C150" s="302"/>
      <c r="D150" s="182">
        <v>4</v>
      </c>
      <c r="E150" s="183">
        <v>2</v>
      </c>
      <c r="F150" s="184"/>
      <c r="G150" s="303"/>
      <c r="H150" s="184"/>
      <c r="I150" s="185">
        <v>6</v>
      </c>
    </row>
    <row r="151" spans="1:9" ht="15">
      <c r="A151" s="304" t="s">
        <v>333</v>
      </c>
      <c r="B151" s="180"/>
      <c r="C151" s="302"/>
      <c r="D151" s="182"/>
      <c r="E151" s="183"/>
      <c r="F151" s="184"/>
      <c r="G151" s="303"/>
      <c r="H151" s="184"/>
      <c r="I151" s="185" t="s">
        <v>499</v>
      </c>
    </row>
    <row r="152" spans="1:9" ht="15">
      <c r="A152" s="304" t="s">
        <v>334</v>
      </c>
      <c r="B152" s="180"/>
      <c r="C152" s="302"/>
      <c r="D152" s="182"/>
      <c r="E152" s="183">
        <v>1</v>
      </c>
      <c r="F152" s="184"/>
      <c r="G152" s="303"/>
      <c r="H152" s="184"/>
      <c r="I152" s="185">
        <v>1</v>
      </c>
    </row>
    <row r="153" spans="1:9" ht="15">
      <c r="A153" s="304" t="s">
        <v>335</v>
      </c>
      <c r="B153" s="180"/>
      <c r="C153" s="302"/>
      <c r="D153" s="182"/>
      <c r="E153" s="183"/>
      <c r="F153" s="184"/>
      <c r="G153" s="303"/>
      <c r="H153" s="184"/>
      <c r="I153" s="185" t="s">
        <v>499</v>
      </c>
    </row>
    <row r="154" spans="1:9" ht="15">
      <c r="A154" s="304" t="s">
        <v>336</v>
      </c>
      <c r="B154" s="180">
        <v>1</v>
      </c>
      <c r="C154" s="302"/>
      <c r="D154" s="182"/>
      <c r="E154" s="183"/>
      <c r="F154" s="184"/>
      <c r="G154" s="303"/>
      <c r="H154" s="184"/>
      <c r="I154" s="185">
        <v>1</v>
      </c>
    </row>
    <row r="155" spans="1:9" ht="15">
      <c r="A155" s="304" t="s">
        <v>337</v>
      </c>
      <c r="B155" s="180"/>
      <c r="C155" s="302"/>
      <c r="D155" s="182"/>
      <c r="E155" s="183"/>
      <c r="F155" s="184"/>
      <c r="G155" s="303"/>
      <c r="H155" s="184"/>
      <c r="I155" s="185" t="s">
        <v>499</v>
      </c>
    </row>
    <row r="156" spans="1:9" ht="15">
      <c r="A156" s="304" t="s">
        <v>338</v>
      </c>
      <c r="B156" s="180"/>
      <c r="C156" s="302"/>
      <c r="D156" s="182"/>
      <c r="E156" s="183"/>
      <c r="F156" s="184"/>
      <c r="G156" s="303"/>
      <c r="H156" s="184"/>
      <c r="I156" s="185" t="s">
        <v>499</v>
      </c>
    </row>
    <row r="157" spans="1:9" ht="15">
      <c r="A157" s="304" t="s">
        <v>339</v>
      </c>
      <c r="B157" s="180"/>
      <c r="C157" s="302"/>
      <c r="D157" s="182"/>
      <c r="E157" s="183"/>
      <c r="F157" s="184"/>
      <c r="G157" s="303"/>
      <c r="H157" s="184"/>
      <c r="I157" s="185" t="s">
        <v>499</v>
      </c>
    </row>
    <row r="158" spans="1:9" ht="15">
      <c r="A158" s="304" t="s">
        <v>340</v>
      </c>
      <c r="B158" s="180"/>
      <c r="C158" s="302"/>
      <c r="D158" s="182"/>
      <c r="E158" s="183"/>
      <c r="F158" s="184"/>
      <c r="G158" s="303"/>
      <c r="H158" s="184"/>
      <c r="I158" s="185" t="s">
        <v>499</v>
      </c>
    </row>
    <row r="159" spans="1:9" ht="15">
      <c r="A159" s="304" t="s">
        <v>341</v>
      </c>
      <c r="B159" s="180"/>
      <c r="C159" s="302"/>
      <c r="D159" s="182"/>
      <c r="E159" s="183"/>
      <c r="F159" s="184"/>
      <c r="G159" s="303"/>
      <c r="H159" s="184"/>
      <c r="I159" s="185" t="s">
        <v>499</v>
      </c>
    </row>
    <row r="160" spans="1:9" ht="15">
      <c r="A160" s="304" t="s">
        <v>342</v>
      </c>
      <c r="B160" s="180">
        <v>14</v>
      </c>
      <c r="C160" s="302"/>
      <c r="D160" s="182">
        <v>6</v>
      </c>
      <c r="E160" s="183">
        <v>17</v>
      </c>
      <c r="F160" s="184">
        <v>5</v>
      </c>
      <c r="G160" s="303"/>
      <c r="H160" s="184"/>
      <c r="I160" s="185">
        <v>42</v>
      </c>
    </row>
    <row r="161" spans="1:9" ht="15">
      <c r="A161" s="304" t="s">
        <v>343</v>
      </c>
      <c r="B161" s="180"/>
      <c r="C161" s="302"/>
      <c r="D161" s="182"/>
      <c r="E161" s="183">
        <v>1</v>
      </c>
      <c r="F161" s="184"/>
      <c r="G161" s="303"/>
      <c r="H161" s="184"/>
      <c r="I161" s="185">
        <v>1</v>
      </c>
    </row>
    <row r="162" spans="1:9" ht="15">
      <c r="A162" s="304" t="s">
        <v>344</v>
      </c>
      <c r="B162" s="180"/>
      <c r="C162" s="302"/>
      <c r="D162" s="182"/>
      <c r="E162" s="183"/>
      <c r="F162" s="184"/>
      <c r="G162" s="303"/>
      <c r="H162" s="184"/>
      <c r="I162" s="185" t="s">
        <v>499</v>
      </c>
    </row>
    <row r="163" spans="1:9" ht="15">
      <c r="A163" s="304" t="s">
        <v>345</v>
      </c>
      <c r="B163" s="180"/>
      <c r="C163" s="302"/>
      <c r="D163" s="182"/>
      <c r="E163" s="183"/>
      <c r="F163" s="184"/>
      <c r="G163" s="303"/>
      <c r="H163" s="184"/>
      <c r="I163" s="185" t="s">
        <v>499</v>
      </c>
    </row>
    <row r="164" spans="1:9" ht="15">
      <c r="A164" s="304" t="s">
        <v>346</v>
      </c>
      <c r="B164" s="180"/>
      <c r="C164" s="302"/>
      <c r="D164" s="182"/>
      <c r="E164" s="183"/>
      <c r="F164" s="184"/>
      <c r="G164" s="303"/>
      <c r="H164" s="184"/>
      <c r="I164" s="185" t="s">
        <v>499</v>
      </c>
    </row>
    <row r="165" spans="1:9" ht="15">
      <c r="A165" s="304" t="s">
        <v>347</v>
      </c>
      <c r="B165" s="180"/>
      <c r="C165" s="302"/>
      <c r="D165" s="182"/>
      <c r="E165" s="183"/>
      <c r="F165" s="184"/>
      <c r="G165" s="303"/>
      <c r="H165" s="184"/>
      <c r="I165" s="185" t="s">
        <v>499</v>
      </c>
    </row>
    <row r="166" spans="1:9" ht="15">
      <c r="A166" s="304" t="s">
        <v>348</v>
      </c>
      <c r="B166" s="180">
        <v>16</v>
      </c>
      <c r="C166" s="302"/>
      <c r="D166" s="182">
        <v>6</v>
      </c>
      <c r="E166" s="183"/>
      <c r="F166" s="184"/>
      <c r="G166" s="303">
        <v>1</v>
      </c>
      <c r="H166" s="184"/>
      <c r="I166" s="185">
        <v>23</v>
      </c>
    </row>
    <row r="167" spans="1:9" ht="15">
      <c r="A167" s="304" t="s">
        <v>349</v>
      </c>
      <c r="B167" s="180"/>
      <c r="C167" s="302"/>
      <c r="D167" s="182"/>
      <c r="E167" s="183"/>
      <c r="F167" s="184"/>
      <c r="G167" s="303"/>
      <c r="H167" s="184"/>
      <c r="I167" s="185" t="s">
        <v>499</v>
      </c>
    </row>
    <row r="168" spans="1:9" ht="15">
      <c r="A168" s="304" t="s">
        <v>350</v>
      </c>
      <c r="B168" s="180">
        <v>6</v>
      </c>
      <c r="C168" s="302"/>
      <c r="D168" s="182"/>
      <c r="E168" s="183">
        <v>14</v>
      </c>
      <c r="F168" s="184">
        <v>5</v>
      </c>
      <c r="G168" s="303"/>
      <c r="H168" s="184"/>
      <c r="I168" s="185">
        <v>25</v>
      </c>
    </row>
    <row r="169" spans="1:9" ht="15">
      <c r="A169" s="304" t="s">
        <v>351</v>
      </c>
      <c r="B169" s="180"/>
      <c r="C169" s="302"/>
      <c r="D169" s="182"/>
      <c r="E169" s="183"/>
      <c r="F169" s="184"/>
      <c r="G169" s="303"/>
      <c r="H169" s="184"/>
      <c r="I169" s="185" t="s">
        <v>499</v>
      </c>
    </row>
    <row r="170" spans="1:9" ht="15">
      <c r="A170" s="304" t="s">
        <v>352</v>
      </c>
      <c r="B170" s="180"/>
      <c r="C170" s="302"/>
      <c r="D170" s="182"/>
      <c r="E170" s="183"/>
      <c r="F170" s="184"/>
      <c r="G170" s="303"/>
      <c r="H170" s="184"/>
      <c r="I170" s="185" t="s">
        <v>499</v>
      </c>
    </row>
    <row r="171" spans="1:9" ht="15">
      <c r="A171" s="304" t="s">
        <v>353</v>
      </c>
      <c r="B171" s="180"/>
      <c r="C171" s="302"/>
      <c r="D171" s="182"/>
      <c r="E171" s="183"/>
      <c r="F171" s="184"/>
      <c r="G171" s="303"/>
      <c r="H171" s="184"/>
      <c r="I171" s="185" t="s">
        <v>499</v>
      </c>
    </row>
    <row r="172" spans="1:9" ht="15">
      <c r="A172" s="304" t="s">
        <v>354</v>
      </c>
      <c r="B172" s="180"/>
      <c r="C172" s="302"/>
      <c r="D172" s="182">
        <v>3</v>
      </c>
      <c r="E172" s="183"/>
      <c r="F172" s="184"/>
      <c r="G172" s="303"/>
      <c r="H172" s="184"/>
      <c r="I172" s="185">
        <v>3</v>
      </c>
    </row>
    <row r="173" spans="1:9" ht="15">
      <c r="A173" s="304" t="s">
        <v>355</v>
      </c>
      <c r="B173" s="180"/>
      <c r="C173" s="302"/>
      <c r="D173" s="182"/>
      <c r="E173" s="183"/>
      <c r="F173" s="184"/>
      <c r="G173" s="303"/>
      <c r="H173" s="184"/>
      <c r="I173" s="185" t="s">
        <v>499</v>
      </c>
    </row>
    <row r="174" spans="1:9" ht="15">
      <c r="A174" s="304" t="s">
        <v>356</v>
      </c>
      <c r="B174" s="180"/>
      <c r="C174" s="302"/>
      <c r="D174" s="182"/>
      <c r="E174" s="183"/>
      <c r="F174" s="184"/>
      <c r="G174" s="303"/>
      <c r="H174" s="184"/>
      <c r="I174" s="185" t="s">
        <v>499</v>
      </c>
    </row>
    <row r="175" spans="1:9" ht="15">
      <c r="A175" s="304" t="s">
        <v>357</v>
      </c>
      <c r="B175" s="180"/>
      <c r="C175" s="302"/>
      <c r="D175" s="182"/>
      <c r="E175" s="183"/>
      <c r="F175" s="184"/>
      <c r="G175" s="303"/>
      <c r="H175" s="184"/>
      <c r="I175" s="185" t="s">
        <v>499</v>
      </c>
    </row>
    <row r="176" spans="1:9" ht="15">
      <c r="A176" s="304" t="s">
        <v>358</v>
      </c>
      <c r="B176" s="180"/>
      <c r="C176" s="302"/>
      <c r="D176" s="182"/>
      <c r="E176" s="183"/>
      <c r="F176" s="184"/>
      <c r="G176" s="303"/>
      <c r="H176" s="184"/>
      <c r="I176" s="185" t="s">
        <v>499</v>
      </c>
    </row>
    <row r="177" spans="1:9" ht="15">
      <c r="A177" s="304" t="s">
        <v>359</v>
      </c>
      <c r="B177" s="180"/>
      <c r="C177" s="302"/>
      <c r="D177" s="182"/>
      <c r="E177" s="183"/>
      <c r="F177" s="184"/>
      <c r="G177" s="303"/>
      <c r="H177" s="184"/>
      <c r="I177" s="185" t="s">
        <v>499</v>
      </c>
    </row>
    <row r="178" spans="1:9" ht="15">
      <c r="A178" s="304" t="s">
        <v>360</v>
      </c>
      <c r="B178" s="180"/>
      <c r="C178" s="302"/>
      <c r="D178" s="182"/>
      <c r="E178" s="183"/>
      <c r="F178" s="184"/>
      <c r="G178" s="303"/>
      <c r="H178" s="184"/>
      <c r="I178" s="185" t="s">
        <v>499</v>
      </c>
    </row>
    <row r="179" spans="1:9" ht="15">
      <c r="A179" s="304" t="s">
        <v>361</v>
      </c>
      <c r="B179" s="180"/>
      <c r="C179" s="302"/>
      <c r="D179" s="182"/>
      <c r="E179" s="183"/>
      <c r="F179" s="184"/>
      <c r="G179" s="303"/>
      <c r="H179" s="184"/>
      <c r="I179" s="185" t="s">
        <v>499</v>
      </c>
    </row>
    <row r="180" spans="1:9" ht="15">
      <c r="A180" s="304" t="s">
        <v>362</v>
      </c>
      <c r="B180" s="180"/>
      <c r="C180" s="302"/>
      <c r="D180" s="182"/>
      <c r="E180" s="183"/>
      <c r="F180" s="184"/>
      <c r="G180" s="303"/>
      <c r="H180" s="184"/>
      <c r="I180" s="185" t="s">
        <v>499</v>
      </c>
    </row>
    <row r="181" spans="1:9" ht="15">
      <c r="A181" s="304" t="s">
        <v>363</v>
      </c>
      <c r="B181" s="180">
        <v>13</v>
      </c>
      <c r="C181" s="302"/>
      <c r="D181" s="182">
        <v>15</v>
      </c>
      <c r="E181" s="183">
        <v>25</v>
      </c>
      <c r="F181" s="184">
        <v>23</v>
      </c>
      <c r="G181" s="303">
        <v>2</v>
      </c>
      <c r="H181" s="184">
        <v>2</v>
      </c>
      <c r="I181" s="185">
        <v>80</v>
      </c>
    </row>
    <row r="182" spans="1:9" ht="15">
      <c r="A182" s="304" t="s">
        <v>364</v>
      </c>
      <c r="B182" s="180"/>
      <c r="C182" s="302"/>
      <c r="D182" s="182"/>
      <c r="E182" s="183"/>
      <c r="F182" s="184"/>
      <c r="G182" s="303"/>
      <c r="H182" s="184"/>
      <c r="I182" s="185" t="s">
        <v>499</v>
      </c>
    </row>
    <row r="183" spans="1:9" ht="15">
      <c r="A183" s="304" t="s">
        <v>365</v>
      </c>
      <c r="B183" s="180">
        <v>52</v>
      </c>
      <c r="C183" s="302"/>
      <c r="D183" s="182">
        <v>26</v>
      </c>
      <c r="E183" s="183">
        <v>17</v>
      </c>
      <c r="F183" s="184">
        <v>3</v>
      </c>
      <c r="G183" s="303"/>
      <c r="H183" s="184"/>
      <c r="I183" s="185">
        <v>98</v>
      </c>
    </row>
    <row r="184" spans="1:9" ht="15">
      <c r="A184" s="304" t="s">
        <v>366</v>
      </c>
      <c r="B184" s="180">
        <v>17</v>
      </c>
      <c r="C184" s="302"/>
      <c r="D184" s="182">
        <v>3</v>
      </c>
      <c r="E184" s="183">
        <v>8</v>
      </c>
      <c r="F184" s="184">
        <v>5</v>
      </c>
      <c r="G184" s="303"/>
      <c r="H184" s="184"/>
      <c r="I184" s="185">
        <v>33</v>
      </c>
    </row>
    <row r="185" spans="1:9" ht="15">
      <c r="A185" s="304" t="s">
        <v>367</v>
      </c>
      <c r="B185" s="180"/>
      <c r="C185" s="302"/>
      <c r="D185" s="182"/>
      <c r="E185" s="183"/>
      <c r="F185" s="184"/>
      <c r="G185" s="303"/>
      <c r="H185" s="184"/>
      <c r="I185" s="185" t="s">
        <v>499</v>
      </c>
    </row>
    <row r="186" spans="1:9" ht="15">
      <c r="A186" s="304" t="s">
        <v>368</v>
      </c>
      <c r="B186" s="180"/>
      <c r="C186" s="302"/>
      <c r="D186" s="182"/>
      <c r="E186" s="183"/>
      <c r="F186" s="184"/>
      <c r="G186" s="303"/>
      <c r="H186" s="184"/>
      <c r="I186" s="185" t="s">
        <v>499</v>
      </c>
    </row>
    <row r="187" spans="1:9" ht="15">
      <c r="A187" s="304" t="s">
        <v>369</v>
      </c>
      <c r="B187" s="180">
        <v>1</v>
      </c>
      <c r="C187" s="302"/>
      <c r="D187" s="182">
        <v>10</v>
      </c>
      <c r="E187" s="183">
        <v>6</v>
      </c>
      <c r="F187" s="184">
        <v>5</v>
      </c>
      <c r="G187" s="303"/>
      <c r="H187" s="184"/>
      <c r="I187" s="185">
        <v>22</v>
      </c>
    </row>
    <row r="188" spans="1:9" ht="15">
      <c r="A188" s="304" t="s">
        <v>370</v>
      </c>
      <c r="B188" s="180">
        <v>1</v>
      </c>
      <c r="C188" s="302"/>
      <c r="D188" s="182">
        <v>30</v>
      </c>
      <c r="E188" s="183">
        <v>2</v>
      </c>
      <c r="F188" s="184">
        <v>1</v>
      </c>
      <c r="G188" s="303"/>
      <c r="H188" s="184"/>
      <c r="I188" s="185">
        <v>34</v>
      </c>
    </row>
    <row r="189" spans="1:9" ht="15">
      <c r="A189" s="304" t="s">
        <v>371</v>
      </c>
      <c r="B189" s="180"/>
      <c r="C189" s="302"/>
      <c r="D189" s="182"/>
      <c r="E189" s="183"/>
      <c r="F189" s="184"/>
      <c r="G189" s="303"/>
      <c r="H189" s="184"/>
      <c r="I189" s="185" t="s">
        <v>499</v>
      </c>
    </row>
    <row r="190" spans="1:9" ht="15">
      <c r="A190" s="304" t="s">
        <v>372</v>
      </c>
      <c r="B190" s="180">
        <v>3</v>
      </c>
      <c r="C190" s="302"/>
      <c r="D190" s="182">
        <v>14</v>
      </c>
      <c r="E190" s="183">
        <v>48</v>
      </c>
      <c r="F190" s="184"/>
      <c r="G190" s="303">
        <v>1</v>
      </c>
      <c r="H190" s="184"/>
      <c r="I190" s="185">
        <v>66</v>
      </c>
    </row>
    <row r="191" spans="1:9" ht="15">
      <c r="A191" s="304" t="s">
        <v>373</v>
      </c>
      <c r="B191" s="180"/>
      <c r="C191" s="302"/>
      <c r="D191" s="182"/>
      <c r="E191" s="183"/>
      <c r="F191" s="184"/>
      <c r="G191" s="303"/>
      <c r="H191" s="184"/>
      <c r="I191" s="185" t="s">
        <v>499</v>
      </c>
    </row>
    <row r="192" spans="1:9" ht="15">
      <c r="A192" s="304" t="s">
        <v>374</v>
      </c>
      <c r="B192" s="180"/>
      <c r="C192" s="302"/>
      <c r="D192" s="182"/>
      <c r="E192" s="183"/>
      <c r="F192" s="184"/>
      <c r="G192" s="303"/>
      <c r="H192" s="184"/>
      <c r="I192" s="185" t="s">
        <v>499</v>
      </c>
    </row>
    <row r="193" spans="1:9" ht="15">
      <c r="A193" s="304" t="s">
        <v>375</v>
      </c>
      <c r="B193" s="180"/>
      <c r="C193" s="302"/>
      <c r="D193" s="182"/>
      <c r="E193" s="183"/>
      <c r="F193" s="184"/>
      <c r="G193" s="303"/>
      <c r="H193" s="184"/>
      <c r="I193" s="185" t="s">
        <v>499</v>
      </c>
    </row>
    <row r="194" spans="1:9" ht="15">
      <c r="A194" s="304" t="s">
        <v>376</v>
      </c>
      <c r="B194" s="180"/>
      <c r="C194" s="302"/>
      <c r="D194" s="182"/>
      <c r="E194" s="183"/>
      <c r="F194" s="184"/>
      <c r="G194" s="303"/>
      <c r="H194" s="184"/>
      <c r="I194" s="185" t="s">
        <v>499</v>
      </c>
    </row>
    <row r="195" spans="1:9" ht="15">
      <c r="A195" s="304" t="s">
        <v>377</v>
      </c>
      <c r="B195" s="180"/>
      <c r="C195" s="302"/>
      <c r="D195" s="182"/>
      <c r="E195" s="183"/>
      <c r="F195" s="184"/>
      <c r="G195" s="303"/>
      <c r="H195" s="184"/>
      <c r="I195" s="185" t="s">
        <v>499</v>
      </c>
    </row>
    <row r="196" spans="1:9" ht="15">
      <c r="A196" s="304" t="s">
        <v>378</v>
      </c>
      <c r="B196" s="180"/>
      <c r="C196" s="302"/>
      <c r="D196" s="182"/>
      <c r="E196" s="183"/>
      <c r="F196" s="184"/>
      <c r="G196" s="303"/>
      <c r="H196" s="184"/>
      <c r="I196" s="185" t="s">
        <v>499</v>
      </c>
    </row>
    <row r="197" spans="1:9" ht="15">
      <c r="A197" s="304" t="s">
        <v>379</v>
      </c>
      <c r="B197" s="180"/>
      <c r="C197" s="302"/>
      <c r="D197" s="182"/>
      <c r="E197" s="183"/>
      <c r="F197" s="184"/>
      <c r="G197" s="303"/>
      <c r="H197" s="184"/>
      <c r="I197" s="185" t="s">
        <v>499</v>
      </c>
    </row>
    <row r="198" spans="1:9" ht="15">
      <c r="A198" s="304" t="s">
        <v>380</v>
      </c>
      <c r="B198" s="180"/>
      <c r="C198" s="302"/>
      <c r="D198" s="182"/>
      <c r="E198" s="183"/>
      <c r="F198" s="184"/>
      <c r="G198" s="303"/>
      <c r="H198" s="184"/>
      <c r="I198" s="185" t="s">
        <v>499</v>
      </c>
    </row>
    <row r="199" spans="1:9" ht="15">
      <c r="A199" s="304" t="s">
        <v>381</v>
      </c>
      <c r="B199" s="180"/>
      <c r="C199" s="302"/>
      <c r="D199" s="182"/>
      <c r="E199" s="183"/>
      <c r="F199" s="184"/>
      <c r="G199" s="303"/>
      <c r="H199" s="184"/>
      <c r="I199" s="185" t="s">
        <v>499</v>
      </c>
    </row>
    <row r="200" spans="1:9" ht="15">
      <c r="A200" s="304" t="s">
        <v>382</v>
      </c>
      <c r="B200" s="180"/>
      <c r="C200" s="302"/>
      <c r="D200" s="182">
        <v>1</v>
      </c>
      <c r="E200" s="183">
        <v>2</v>
      </c>
      <c r="F200" s="184"/>
      <c r="G200" s="303"/>
      <c r="H200" s="184"/>
      <c r="I200" s="185">
        <v>3</v>
      </c>
    </row>
    <row r="201" spans="1:9" ht="15">
      <c r="A201" s="304" t="s">
        <v>383</v>
      </c>
      <c r="B201" s="180">
        <v>4</v>
      </c>
      <c r="C201" s="302"/>
      <c r="D201" s="182">
        <v>44</v>
      </c>
      <c r="E201" s="183">
        <v>23</v>
      </c>
      <c r="F201" s="184">
        <v>28</v>
      </c>
      <c r="G201" s="303"/>
      <c r="H201" s="184">
        <v>4</v>
      </c>
      <c r="I201" s="185">
        <v>103</v>
      </c>
    </row>
    <row r="202" spans="1:9" ht="15">
      <c r="A202" s="304" t="s">
        <v>384</v>
      </c>
      <c r="B202" s="180">
        <v>19</v>
      </c>
      <c r="C202" s="302"/>
      <c r="D202" s="182">
        <v>4</v>
      </c>
      <c r="E202" s="183">
        <v>5</v>
      </c>
      <c r="F202" s="184">
        <v>4</v>
      </c>
      <c r="G202" s="303">
        <v>1</v>
      </c>
      <c r="H202" s="184"/>
      <c r="I202" s="185">
        <v>33</v>
      </c>
    </row>
    <row r="203" spans="1:9" ht="15">
      <c r="A203" s="304" t="s">
        <v>385</v>
      </c>
      <c r="B203" s="180"/>
      <c r="C203" s="302"/>
      <c r="D203" s="182"/>
      <c r="E203" s="183"/>
      <c r="F203" s="184"/>
      <c r="G203" s="303"/>
      <c r="H203" s="184"/>
      <c r="I203" s="185" t="s">
        <v>499</v>
      </c>
    </row>
    <row r="204" spans="1:9" ht="15">
      <c r="A204" s="304" t="s">
        <v>386</v>
      </c>
      <c r="B204" s="180"/>
      <c r="C204" s="302"/>
      <c r="D204" s="182"/>
      <c r="E204" s="183">
        <v>1</v>
      </c>
      <c r="F204" s="184"/>
      <c r="G204" s="303"/>
      <c r="H204" s="184"/>
      <c r="I204" s="185">
        <v>1</v>
      </c>
    </row>
    <row r="205" spans="1:9" ht="15">
      <c r="A205" s="304" t="s">
        <v>387</v>
      </c>
      <c r="B205" s="180">
        <v>1</v>
      </c>
      <c r="C205" s="302"/>
      <c r="D205" s="182">
        <v>1</v>
      </c>
      <c r="E205" s="183">
        <v>7</v>
      </c>
      <c r="F205" s="184">
        <v>5</v>
      </c>
      <c r="G205" s="303"/>
      <c r="H205" s="184"/>
      <c r="I205" s="185">
        <v>14</v>
      </c>
    </row>
    <row r="206" spans="1:9" ht="15">
      <c r="A206" s="304" t="s">
        <v>388</v>
      </c>
      <c r="B206" s="180"/>
      <c r="C206" s="302"/>
      <c r="D206" s="182"/>
      <c r="E206" s="183"/>
      <c r="F206" s="184">
        <v>2</v>
      </c>
      <c r="G206" s="303">
        <v>1</v>
      </c>
      <c r="H206" s="184"/>
      <c r="I206" s="185">
        <v>3</v>
      </c>
    </row>
    <row r="207" spans="1:9" ht="15">
      <c r="A207" s="304" t="s">
        <v>389</v>
      </c>
      <c r="B207" s="180"/>
      <c r="C207" s="302"/>
      <c r="D207" s="182"/>
      <c r="E207" s="183"/>
      <c r="F207" s="184"/>
      <c r="G207" s="303"/>
      <c r="H207" s="184"/>
      <c r="I207" s="185" t="s">
        <v>499</v>
      </c>
    </row>
    <row r="208" spans="1:9" ht="15">
      <c r="A208" s="304" t="s">
        <v>390</v>
      </c>
      <c r="B208" s="180"/>
      <c r="C208" s="302"/>
      <c r="D208" s="182"/>
      <c r="E208" s="183"/>
      <c r="F208" s="184"/>
      <c r="G208" s="303"/>
      <c r="H208" s="184"/>
      <c r="I208" s="185" t="s">
        <v>499</v>
      </c>
    </row>
    <row r="209" spans="1:9" ht="15">
      <c r="A209" s="304" t="s">
        <v>391</v>
      </c>
      <c r="B209" s="180"/>
      <c r="C209" s="302"/>
      <c r="D209" s="182"/>
      <c r="E209" s="183"/>
      <c r="F209" s="184"/>
      <c r="G209" s="303"/>
      <c r="H209" s="184"/>
      <c r="I209" s="185" t="s">
        <v>499</v>
      </c>
    </row>
    <row r="210" spans="1:9" ht="15">
      <c r="A210" s="304" t="s">
        <v>392</v>
      </c>
      <c r="B210" s="180"/>
      <c r="C210" s="302"/>
      <c r="D210" s="182"/>
      <c r="E210" s="183"/>
      <c r="F210" s="184"/>
      <c r="G210" s="303"/>
      <c r="H210" s="184"/>
      <c r="I210" s="185" t="s">
        <v>499</v>
      </c>
    </row>
    <row r="211" spans="1:9" ht="15">
      <c r="A211" s="304" t="s">
        <v>393</v>
      </c>
      <c r="B211" s="180"/>
      <c r="C211" s="302"/>
      <c r="D211" s="182"/>
      <c r="E211" s="183"/>
      <c r="F211" s="184"/>
      <c r="G211" s="303"/>
      <c r="H211" s="184"/>
      <c r="I211" s="185" t="s">
        <v>499</v>
      </c>
    </row>
    <row r="212" spans="1:9" ht="15">
      <c r="A212" s="304" t="s">
        <v>394</v>
      </c>
      <c r="B212" s="180"/>
      <c r="C212" s="302"/>
      <c r="D212" s="182"/>
      <c r="E212" s="183"/>
      <c r="F212" s="184"/>
      <c r="G212" s="303"/>
      <c r="H212" s="184"/>
      <c r="I212" s="185" t="s">
        <v>499</v>
      </c>
    </row>
    <row r="213" spans="1:9" ht="15">
      <c r="A213" s="304" t="s">
        <v>395</v>
      </c>
      <c r="B213" s="180"/>
      <c r="C213" s="302"/>
      <c r="D213" s="182"/>
      <c r="E213" s="183"/>
      <c r="F213" s="184"/>
      <c r="G213" s="303"/>
      <c r="H213" s="184"/>
      <c r="I213" s="185" t="s">
        <v>499</v>
      </c>
    </row>
    <row r="214" spans="1:9" ht="15">
      <c r="A214" s="304" t="s">
        <v>396</v>
      </c>
      <c r="B214" s="180"/>
      <c r="C214" s="302"/>
      <c r="D214" s="182"/>
      <c r="E214" s="183"/>
      <c r="F214" s="184"/>
      <c r="G214" s="303"/>
      <c r="H214" s="184"/>
      <c r="I214" s="185" t="s">
        <v>499</v>
      </c>
    </row>
    <row r="215" spans="1:9" ht="15">
      <c r="A215" s="304" t="s">
        <v>397</v>
      </c>
      <c r="B215" s="180"/>
      <c r="C215" s="302"/>
      <c r="D215" s="182"/>
      <c r="E215" s="183"/>
      <c r="F215" s="184"/>
      <c r="G215" s="303"/>
      <c r="H215" s="184"/>
      <c r="I215" s="185" t="s">
        <v>499</v>
      </c>
    </row>
    <row r="216" spans="1:9" ht="15">
      <c r="A216" s="304" t="s">
        <v>398</v>
      </c>
      <c r="B216" s="180"/>
      <c r="C216" s="302"/>
      <c r="D216" s="182">
        <v>1</v>
      </c>
      <c r="E216" s="183"/>
      <c r="F216" s="184"/>
      <c r="G216" s="303"/>
      <c r="H216" s="184"/>
      <c r="I216" s="185">
        <v>1</v>
      </c>
    </row>
    <row r="217" spans="1:9" ht="15">
      <c r="A217" s="304" t="s">
        <v>399</v>
      </c>
      <c r="B217" s="180"/>
      <c r="C217" s="302"/>
      <c r="D217" s="182"/>
      <c r="E217" s="183"/>
      <c r="F217" s="184"/>
      <c r="G217" s="303"/>
      <c r="H217" s="184"/>
      <c r="I217" s="185" t="s">
        <v>499</v>
      </c>
    </row>
    <row r="218" spans="1:9" ht="15">
      <c r="A218" s="304" t="s">
        <v>400</v>
      </c>
      <c r="B218" s="180"/>
      <c r="C218" s="302"/>
      <c r="D218" s="182"/>
      <c r="E218" s="183"/>
      <c r="F218" s="184"/>
      <c r="G218" s="303"/>
      <c r="H218" s="184"/>
      <c r="I218" s="185" t="s">
        <v>499</v>
      </c>
    </row>
    <row r="219" spans="1:9" ht="15">
      <c r="A219" s="304" t="s">
        <v>401</v>
      </c>
      <c r="B219" s="180"/>
      <c r="C219" s="302"/>
      <c r="D219" s="182"/>
      <c r="E219" s="183"/>
      <c r="F219" s="184"/>
      <c r="G219" s="303"/>
      <c r="H219" s="184"/>
      <c r="I219" s="185" t="s">
        <v>499</v>
      </c>
    </row>
    <row r="220" spans="1:9" ht="15">
      <c r="A220" s="304" t="s">
        <v>402</v>
      </c>
      <c r="B220" s="180"/>
      <c r="C220" s="302"/>
      <c r="D220" s="182"/>
      <c r="E220" s="183"/>
      <c r="F220" s="184"/>
      <c r="G220" s="303"/>
      <c r="H220" s="184"/>
      <c r="I220" s="185" t="s">
        <v>499</v>
      </c>
    </row>
    <row r="221" spans="1:9" ht="15">
      <c r="A221" s="304" t="s">
        <v>403</v>
      </c>
      <c r="B221" s="180">
        <v>15</v>
      </c>
      <c r="C221" s="302"/>
      <c r="D221" s="182">
        <v>17</v>
      </c>
      <c r="E221" s="183">
        <v>17</v>
      </c>
      <c r="F221" s="184">
        <v>2</v>
      </c>
      <c r="G221" s="303">
        <v>3</v>
      </c>
      <c r="H221" s="184"/>
      <c r="I221" s="185">
        <v>54</v>
      </c>
    </row>
    <row r="222" spans="1:9" ht="15">
      <c r="A222" s="304" t="s">
        <v>404</v>
      </c>
      <c r="B222" s="180"/>
      <c r="C222" s="302"/>
      <c r="D222" s="182"/>
      <c r="E222" s="183"/>
      <c r="F222" s="184"/>
      <c r="G222" s="303"/>
      <c r="H222" s="184"/>
      <c r="I222" s="185" t="s">
        <v>499</v>
      </c>
    </row>
    <row r="223" spans="1:9" ht="15">
      <c r="A223" s="304" t="s">
        <v>405</v>
      </c>
      <c r="B223" s="180"/>
      <c r="C223" s="302"/>
      <c r="D223" s="182"/>
      <c r="E223" s="183"/>
      <c r="F223" s="184"/>
      <c r="G223" s="303"/>
      <c r="H223" s="184"/>
      <c r="I223" s="185" t="s">
        <v>499</v>
      </c>
    </row>
    <row r="224" spans="1:9" ht="15">
      <c r="A224" s="304" t="s">
        <v>406</v>
      </c>
      <c r="B224" s="180">
        <v>4</v>
      </c>
      <c r="C224" s="302"/>
      <c r="D224" s="182"/>
      <c r="E224" s="183">
        <v>2</v>
      </c>
      <c r="F224" s="184"/>
      <c r="G224" s="303"/>
      <c r="H224" s="184"/>
      <c r="I224" s="185">
        <v>6</v>
      </c>
    </row>
    <row r="225" spans="1:9" ht="15">
      <c r="A225" s="304" t="s">
        <v>407</v>
      </c>
      <c r="B225" s="180">
        <v>2</v>
      </c>
      <c r="C225" s="302"/>
      <c r="D225" s="182">
        <v>1</v>
      </c>
      <c r="E225" s="183">
        <v>1</v>
      </c>
      <c r="F225" s="184"/>
      <c r="G225" s="303">
        <v>1</v>
      </c>
      <c r="H225" s="184"/>
      <c r="I225" s="185">
        <v>5</v>
      </c>
    </row>
    <row r="226" spans="1:9" ht="15">
      <c r="A226" s="304" t="s">
        <v>408</v>
      </c>
      <c r="B226" s="180"/>
      <c r="C226" s="302"/>
      <c r="D226" s="182">
        <v>1</v>
      </c>
      <c r="E226" s="183"/>
      <c r="F226" s="184">
        <v>1</v>
      </c>
      <c r="G226" s="303"/>
      <c r="H226" s="184"/>
      <c r="I226" s="185">
        <v>2</v>
      </c>
    </row>
    <row r="227" spans="1:9" ht="15">
      <c r="A227" s="304" t="s">
        <v>409</v>
      </c>
      <c r="B227" s="180"/>
      <c r="C227" s="302"/>
      <c r="D227" s="182"/>
      <c r="E227" s="183"/>
      <c r="F227" s="184"/>
      <c r="G227" s="303"/>
      <c r="H227" s="184"/>
      <c r="I227" s="185" t="s">
        <v>499</v>
      </c>
    </row>
    <row r="228" spans="1:9" ht="15">
      <c r="A228" s="304" t="s">
        <v>410</v>
      </c>
      <c r="B228" s="180">
        <v>3</v>
      </c>
      <c r="C228" s="302"/>
      <c r="D228" s="182">
        <v>2</v>
      </c>
      <c r="E228" s="183"/>
      <c r="F228" s="184"/>
      <c r="G228" s="303"/>
      <c r="H228" s="184"/>
      <c r="I228" s="185">
        <v>5</v>
      </c>
    </row>
    <row r="229" spans="1:9" ht="15">
      <c r="A229" s="304" t="s">
        <v>411</v>
      </c>
      <c r="B229" s="180">
        <v>7</v>
      </c>
      <c r="C229" s="302"/>
      <c r="D229" s="182">
        <v>12</v>
      </c>
      <c r="E229" s="183"/>
      <c r="F229" s="184">
        <v>1</v>
      </c>
      <c r="G229" s="303"/>
      <c r="H229" s="184"/>
      <c r="I229" s="185">
        <v>20</v>
      </c>
    </row>
    <row r="230" spans="1:9" ht="15">
      <c r="A230" s="304" t="s">
        <v>412</v>
      </c>
      <c r="B230" s="180"/>
      <c r="C230" s="302"/>
      <c r="D230" s="182"/>
      <c r="E230" s="183"/>
      <c r="F230" s="184"/>
      <c r="G230" s="303"/>
      <c r="H230" s="184"/>
      <c r="I230" s="185" t="s">
        <v>499</v>
      </c>
    </row>
    <row r="231" spans="1:9" ht="15">
      <c r="A231" s="304" t="s">
        <v>413</v>
      </c>
      <c r="B231" s="180"/>
      <c r="C231" s="302"/>
      <c r="D231" s="182"/>
      <c r="E231" s="183"/>
      <c r="F231" s="184"/>
      <c r="G231" s="303"/>
      <c r="H231" s="184"/>
      <c r="I231" s="185" t="s">
        <v>499</v>
      </c>
    </row>
    <row r="232" spans="1:9" ht="15">
      <c r="A232" s="304" t="s">
        <v>414</v>
      </c>
      <c r="B232" s="180"/>
      <c r="C232" s="302"/>
      <c r="D232" s="182"/>
      <c r="E232" s="183"/>
      <c r="F232" s="184"/>
      <c r="G232" s="303"/>
      <c r="H232" s="184"/>
      <c r="I232" s="185" t="s">
        <v>499</v>
      </c>
    </row>
    <row r="233" spans="1:9" ht="15">
      <c r="A233" s="304" t="s">
        <v>415</v>
      </c>
      <c r="B233" s="180">
        <v>1</v>
      </c>
      <c r="C233" s="302"/>
      <c r="D233" s="182"/>
      <c r="E233" s="183"/>
      <c r="F233" s="184"/>
      <c r="G233" s="303"/>
      <c r="H233" s="184"/>
      <c r="I233" s="185">
        <v>1</v>
      </c>
    </row>
    <row r="234" spans="1:9" ht="15">
      <c r="A234" s="304" t="s">
        <v>416</v>
      </c>
      <c r="B234" s="180"/>
      <c r="C234" s="302"/>
      <c r="D234" s="182"/>
      <c r="E234" s="183"/>
      <c r="F234" s="184"/>
      <c r="G234" s="303"/>
      <c r="H234" s="184"/>
      <c r="I234" s="185" t="s">
        <v>499</v>
      </c>
    </row>
    <row r="235" spans="1:9" ht="15">
      <c r="A235" s="304" t="s">
        <v>417</v>
      </c>
      <c r="B235" s="180">
        <v>3</v>
      </c>
      <c r="C235" s="302"/>
      <c r="D235" s="182">
        <v>54</v>
      </c>
      <c r="E235" s="183">
        <v>1</v>
      </c>
      <c r="F235" s="184">
        <v>9</v>
      </c>
      <c r="G235" s="303"/>
      <c r="H235" s="184">
        <v>2</v>
      </c>
      <c r="I235" s="185">
        <v>69</v>
      </c>
    </row>
    <row r="236" spans="1:9" ht="15">
      <c r="A236" s="304" t="s">
        <v>418</v>
      </c>
      <c r="B236" s="180"/>
      <c r="C236" s="302"/>
      <c r="D236" s="182">
        <v>1</v>
      </c>
      <c r="E236" s="183"/>
      <c r="F236" s="184"/>
      <c r="G236" s="303"/>
      <c r="H236" s="184"/>
      <c r="I236" s="185">
        <v>1</v>
      </c>
    </row>
    <row r="237" spans="1:9" ht="15">
      <c r="A237" s="304" t="s">
        <v>419</v>
      </c>
      <c r="B237" s="180"/>
      <c r="C237" s="302"/>
      <c r="D237" s="182"/>
      <c r="E237" s="183"/>
      <c r="F237" s="184"/>
      <c r="G237" s="303"/>
      <c r="H237" s="184"/>
      <c r="I237" s="185" t="s">
        <v>499</v>
      </c>
    </row>
    <row r="238" spans="1:9" ht="15">
      <c r="A238" s="304" t="s">
        <v>420</v>
      </c>
      <c r="B238" s="180"/>
      <c r="C238" s="302"/>
      <c r="D238" s="182"/>
      <c r="E238" s="183"/>
      <c r="F238" s="184"/>
      <c r="G238" s="303"/>
      <c r="H238" s="184"/>
      <c r="I238" s="185" t="s">
        <v>499</v>
      </c>
    </row>
    <row r="239" spans="1:9" ht="15">
      <c r="A239" s="304" t="s">
        <v>421</v>
      </c>
      <c r="B239" s="180"/>
      <c r="C239" s="302"/>
      <c r="D239" s="182"/>
      <c r="E239" s="183"/>
      <c r="F239" s="184"/>
      <c r="G239" s="303"/>
      <c r="H239" s="184"/>
      <c r="I239" s="185" t="s">
        <v>499</v>
      </c>
    </row>
    <row r="240" spans="1:9" ht="15">
      <c r="A240" s="304" t="s">
        <v>422</v>
      </c>
      <c r="B240" s="180"/>
      <c r="C240" s="302"/>
      <c r="D240" s="182">
        <v>30</v>
      </c>
      <c r="E240" s="183"/>
      <c r="F240" s="184">
        <v>7</v>
      </c>
      <c r="G240" s="303"/>
      <c r="H240" s="184"/>
      <c r="I240" s="185">
        <v>37</v>
      </c>
    </row>
    <row r="241" spans="1:9" ht="15">
      <c r="A241" s="304" t="s">
        <v>423</v>
      </c>
      <c r="B241" s="180"/>
      <c r="C241" s="302"/>
      <c r="D241" s="182"/>
      <c r="E241" s="183"/>
      <c r="F241" s="184"/>
      <c r="G241" s="303"/>
      <c r="H241" s="184"/>
      <c r="I241" s="185" t="s">
        <v>499</v>
      </c>
    </row>
    <row r="242" spans="1:9" ht="15">
      <c r="A242" s="304" t="s">
        <v>424</v>
      </c>
      <c r="B242" s="180"/>
      <c r="C242" s="302"/>
      <c r="D242" s="182">
        <v>4</v>
      </c>
      <c r="E242" s="183"/>
      <c r="F242" s="184">
        <v>2</v>
      </c>
      <c r="G242" s="303"/>
      <c r="H242" s="184"/>
      <c r="I242" s="185">
        <v>6</v>
      </c>
    </row>
    <row r="243" spans="1:9" ht="15">
      <c r="A243" s="304" t="s">
        <v>425</v>
      </c>
      <c r="B243" s="180"/>
      <c r="C243" s="302"/>
      <c r="D243" s="182"/>
      <c r="E243" s="183"/>
      <c r="F243" s="184"/>
      <c r="G243" s="303"/>
      <c r="H243" s="184"/>
      <c r="I243" s="185" t="s">
        <v>499</v>
      </c>
    </row>
    <row r="244" spans="1:9" ht="15">
      <c r="A244" s="304" t="s">
        <v>426</v>
      </c>
      <c r="B244" s="180"/>
      <c r="C244" s="302"/>
      <c r="D244" s="182"/>
      <c r="E244" s="183"/>
      <c r="F244" s="184"/>
      <c r="G244" s="303"/>
      <c r="H244" s="184"/>
      <c r="I244" s="185" t="s">
        <v>499</v>
      </c>
    </row>
    <row r="245" spans="1:9" ht="15">
      <c r="A245" s="304" t="s">
        <v>427</v>
      </c>
      <c r="B245" s="180"/>
      <c r="C245" s="302"/>
      <c r="D245" s="182"/>
      <c r="E245" s="183"/>
      <c r="F245" s="184"/>
      <c r="G245" s="303"/>
      <c r="H245" s="184"/>
      <c r="I245" s="185" t="s">
        <v>499</v>
      </c>
    </row>
    <row r="246" spans="1:9" ht="15">
      <c r="A246" s="304" t="s">
        <v>428</v>
      </c>
      <c r="B246" s="180">
        <v>10</v>
      </c>
      <c r="C246" s="302"/>
      <c r="D246" s="182">
        <v>1</v>
      </c>
      <c r="E246" s="183">
        <v>10</v>
      </c>
      <c r="F246" s="184">
        <v>3</v>
      </c>
      <c r="G246" s="303">
        <v>1</v>
      </c>
      <c r="H246" s="184"/>
      <c r="I246" s="185">
        <v>25</v>
      </c>
    </row>
    <row r="247" spans="1:9" ht="15">
      <c r="A247" s="304" t="s">
        <v>429</v>
      </c>
      <c r="B247" s="180"/>
      <c r="C247" s="302"/>
      <c r="D247" s="182"/>
      <c r="E247" s="183"/>
      <c r="F247" s="184"/>
      <c r="G247" s="303"/>
      <c r="H247" s="184"/>
      <c r="I247" s="185" t="s">
        <v>499</v>
      </c>
    </row>
    <row r="248" spans="1:9" ht="15">
      <c r="A248" s="304" t="s">
        <v>430</v>
      </c>
      <c r="B248" s="180"/>
      <c r="C248" s="302"/>
      <c r="D248" s="182"/>
      <c r="E248" s="183">
        <v>10</v>
      </c>
      <c r="F248" s="184"/>
      <c r="G248" s="303"/>
      <c r="H248" s="184"/>
      <c r="I248" s="185">
        <v>10</v>
      </c>
    </row>
    <row r="249" spans="1:9" ht="15">
      <c r="A249" s="304" t="s">
        <v>431</v>
      </c>
      <c r="B249" s="180"/>
      <c r="C249" s="302"/>
      <c r="D249" s="182"/>
      <c r="E249" s="183"/>
      <c r="F249" s="184"/>
      <c r="G249" s="303"/>
      <c r="H249" s="184"/>
      <c r="I249" s="185" t="s">
        <v>499</v>
      </c>
    </row>
    <row r="250" spans="1:9" ht="15">
      <c r="A250" s="304" t="s">
        <v>432</v>
      </c>
      <c r="B250" s="180"/>
      <c r="C250" s="302"/>
      <c r="D250" s="182"/>
      <c r="E250" s="183"/>
      <c r="F250" s="184"/>
      <c r="G250" s="303"/>
      <c r="H250" s="184"/>
      <c r="I250" s="185" t="s">
        <v>499</v>
      </c>
    </row>
    <row r="251" spans="1:9" ht="15">
      <c r="A251" s="304" t="s">
        <v>433</v>
      </c>
      <c r="B251" s="180"/>
      <c r="C251" s="302"/>
      <c r="D251" s="182"/>
      <c r="E251" s="183"/>
      <c r="F251" s="184"/>
      <c r="G251" s="303"/>
      <c r="H251" s="184"/>
      <c r="I251" s="185" t="s">
        <v>499</v>
      </c>
    </row>
    <row r="252" spans="1:9" ht="15">
      <c r="A252" s="304" t="s">
        <v>434</v>
      </c>
      <c r="B252" s="180"/>
      <c r="C252" s="302"/>
      <c r="D252" s="182"/>
      <c r="E252" s="183"/>
      <c r="F252" s="184"/>
      <c r="G252" s="303"/>
      <c r="H252" s="184"/>
      <c r="I252" s="185" t="s">
        <v>499</v>
      </c>
    </row>
    <row r="253" spans="1:9" ht="15">
      <c r="A253" s="304" t="s">
        <v>435</v>
      </c>
      <c r="B253" s="180"/>
      <c r="C253" s="302"/>
      <c r="D253" s="182"/>
      <c r="E253" s="183"/>
      <c r="F253" s="184"/>
      <c r="G253" s="303"/>
      <c r="H253" s="184"/>
      <c r="I253" s="185" t="s">
        <v>499</v>
      </c>
    </row>
    <row r="254" spans="1:9" ht="15">
      <c r="A254" s="89" t="s">
        <v>87</v>
      </c>
      <c r="B254" s="186" t="s">
        <v>499</v>
      </c>
      <c r="C254" s="187"/>
      <c r="D254" s="188" t="s">
        <v>499</v>
      </c>
      <c r="E254" s="353" t="s">
        <v>499</v>
      </c>
      <c r="F254" s="352" t="s">
        <v>499</v>
      </c>
      <c r="G254" s="189" t="s">
        <v>499</v>
      </c>
      <c r="H254" s="190" t="s">
        <v>499</v>
      </c>
      <c r="I254" s="185" t="s">
        <v>499</v>
      </c>
    </row>
    <row r="255" spans="1:10" ht="15.75" thickBot="1">
      <c r="A255" s="90" t="s">
        <v>4</v>
      </c>
      <c r="B255" s="87">
        <f>SUM(B4:B254)</f>
        <v>327</v>
      </c>
      <c r="C255" s="129">
        <v>0</v>
      </c>
      <c r="D255" s="131">
        <v>460</v>
      </c>
      <c r="E255" s="25">
        <v>328</v>
      </c>
      <c r="F255" s="41">
        <v>138</v>
      </c>
      <c r="G255" s="86">
        <v>15</v>
      </c>
      <c r="H255" s="41">
        <v>8</v>
      </c>
      <c r="I255" s="123">
        <v>1276</v>
      </c>
      <c r="J255" t="s">
        <v>499</v>
      </c>
    </row>
    <row r="256" ht="15">
      <c r="I256" s="1" t="s">
        <v>499</v>
      </c>
    </row>
    <row r="257" spans="1:9" ht="30" customHeight="1">
      <c r="A257" s="581"/>
      <c r="B257" s="581"/>
      <c r="C257" s="581"/>
      <c r="D257" s="581"/>
      <c r="E257" s="581"/>
      <c r="F257" s="581"/>
      <c r="G257" s="581"/>
      <c r="H257" s="581"/>
      <c r="I257" s="581"/>
    </row>
    <row r="258" spans="1:9" ht="30" customHeight="1">
      <c r="A258" s="581"/>
      <c r="B258" s="581"/>
      <c r="C258" s="581"/>
      <c r="D258" s="581"/>
      <c r="E258" s="581"/>
      <c r="F258" s="581"/>
      <c r="G258" s="581"/>
      <c r="H258" s="581"/>
      <c r="I258" s="581"/>
    </row>
    <row r="259" spans="1:9" ht="30" customHeight="1">
      <c r="A259" s="581"/>
      <c r="B259" s="581"/>
      <c r="C259" s="581"/>
      <c r="D259" s="581"/>
      <c r="E259" s="581"/>
      <c r="F259" s="581"/>
      <c r="G259" s="581"/>
      <c r="H259" s="581"/>
      <c r="I259" s="581"/>
    </row>
    <row r="260" spans="1:9" ht="30" customHeight="1">
      <c r="A260" s="581"/>
      <c r="B260" s="581"/>
      <c r="C260" s="581"/>
      <c r="D260" s="581"/>
      <c r="E260" s="581"/>
      <c r="F260" s="581"/>
      <c r="G260" s="581"/>
      <c r="H260" s="581"/>
      <c r="I260" s="581"/>
    </row>
    <row r="261" spans="1:9" ht="26.25" customHeight="1">
      <c r="A261" s="582"/>
      <c r="B261" s="582"/>
      <c r="C261" s="582"/>
      <c r="D261" s="582"/>
      <c r="E261" s="582"/>
      <c r="F261" s="582"/>
      <c r="G261" s="582"/>
      <c r="H261" s="582"/>
      <c r="I261" s="582"/>
    </row>
    <row r="262" spans="1:9" ht="26.25" customHeight="1">
      <c r="A262" s="498"/>
      <c r="B262" s="498"/>
      <c r="C262" s="498"/>
      <c r="D262" s="498"/>
      <c r="E262" s="498"/>
      <c r="F262" s="498"/>
      <c r="G262" s="498"/>
      <c r="H262" s="498"/>
      <c r="I262" s="498"/>
    </row>
  </sheetData>
  <mergeCells count="14">
    <mergeCell ref="A262:I262"/>
    <mergeCell ref="A1:I1"/>
    <mergeCell ref="B2:C2"/>
    <mergeCell ref="D2:D3"/>
    <mergeCell ref="E2:E3"/>
    <mergeCell ref="F2:F3"/>
    <mergeCell ref="G2:G3"/>
    <mergeCell ref="H2:H3"/>
    <mergeCell ref="I2:I3"/>
    <mergeCell ref="A257:I257"/>
    <mergeCell ref="A258:I258"/>
    <mergeCell ref="A259:I259"/>
    <mergeCell ref="A260:I260"/>
    <mergeCell ref="A261:I261"/>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topLeftCell="A1">
      <selection activeCell="A1" sqref="A1:F1"/>
    </sheetView>
  </sheetViews>
  <sheetFormatPr defaultColWidth="9.140625" defaultRowHeight="15"/>
  <cols>
    <col min="1" max="1" width="29.00390625" style="0" customWidth="1"/>
    <col min="2" max="6" width="15.7109375" style="0" customWidth="1"/>
    <col min="7" max="10" width="10.7109375" style="0" customWidth="1"/>
  </cols>
  <sheetData>
    <row r="1" spans="1:6" ht="18.75" customHeight="1">
      <c r="A1" s="584" t="s">
        <v>487</v>
      </c>
      <c r="B1" s="464"/>
      <c r="C1" s="464"/>
      <c r="D1" s="464"/>
      <c r="E1" s="464"/>
      <c r="F1" s="466"/>
    </row>
    <row r="2" spans="1:6" ht="42" customHeight="1" thickBot="1">
      <c r="A2" s="43" t="s">
        <v>493</v>
      </c>
      <c r="B2" s="112" t="s">
        <v>0</v>
      </c>
      <c r="C2" s="112" t="s">
        <v>2</v>
      </c>
      <c r="D2" s="112" t="s">
        <v>1</v>
      </c>
      <c r="E2" s="112" t="s">
        <v>3</v>
      </c>
      <c r="F2" s="113" t="s">
        <v>4</v>
      </c>
    </row>
    <row r="3" spans="1:6" ht="15" customHeight="1">
      <c r="A3" s="107" t="s">
        <v>496</v>
      </c>
      <c r="B3" s="494"/>
      <c r="C3" s="494"/>
      <c r="D3" s="494"/>
      <c r="E3" s="494"/>
      <c r="F3" s="583"/>
    </row>
    <row r="4" spans="1:6" ht="45" customHeight="1">
      <c r="A4" s="111" t="s">
        <v>131</v>
      </c>
      <c r="B4" s="340">
        <f>1/139</f>
        <v>0.007194244604316547</v>
      </c>
      <c r="C4" s="109"/>
      <c r="D4" s="341">
        <f>12/150</f>
        <v>0.08</v>
      </c>
      <c r="E4" s="342">
        <f>(5/15)</f>
        <v>0.3333333333333333</v>
      </c>
      <c r="F4" s="343">
        <f>AVERAGE(B4:E4)</f>
        <v>0.14017585931254994</v>
      </c>
    </row>
    <row r="5" spans="1:6" ht="54.95" customHeight="1">
      <c r="A5" s="292" t="s">
        <v>184</v>
      </c>
      <c r="B5" s="293"/>
      <c r="C5" s="293"/>
      <c r="D5" s="293"/>
      <c r="E5" s="344">
        <f>5/15</f>
        <v>0.3333333333333333</v>
      </c>
      <c r="F5" s="345">
        <f>E5</f>
        <v>0.3333333333333333</v>
      </c>
    </row>
    <row r="6" spans="1:6" ht="26.25">
      <c r="A6" s="107" t="s">
        <v>497</v>
      </c>
      <c r="B6" s="494"/>
      <c r="C6" s="494"/>
      <c r="D6" s="494"/>
      <c r="E6" s="494"/>
      <c r="F6" s="583"/>
    </row>
    <row r="7" spans="1:6" ht="45" customHeight="1">
      <c r="A7" s="111" t="s">
        <v>131</v>
      </c>
      <c r="B7" s="346">
        <f>32/287</f>
        <v>0.11149825783972125</v>
      </c>
      <c r="C7" s="109"/>
      <c r="D7" s="346">
        <f>41/303</f>
        <v>0.1353135313531353</v>
      </c>
      <c r="E7" s="342">
        <f>0/8</f>
        <v>0</v>
      </c>
      <c r="F7" s="347">
        <f>AVERAGE(B7:E7)</f>
        <v>0.08227059639761886</v>
      </c>
    </row>
    <row r="8" spans="1:6" ht="54.95" customHeight="1">
      <c r="A8" s="292" t="s">
        <v>184</v>
      </c>
      <c r="B8" s="293"/>
      <c r="C8" s="293"/>
      <c r="D8" s="293"/>
      <c r="E8" s="344">
        <f>0/8</f>
        <v>0</v>
      </c>
      <c r="F8" s="24">
        <f>E8</f>
        <v>0</v>
      </c>
    </row>
    <row r="9" spans="1:6" ht="26.25">
      <c r="A9" s="107" t="s">
        <v>498</v>
      </c>
      <c r="B9" s="494"/>
      <c r="C9" s="494"/>
      <c r="D9" s="494"/>
      <c r="E9" s="494"/>
      <c r="F9" s="583"/>
    </row>
    <row r="10" spans="1:6" ht="39">
      <c r="A10" s="111" t="s">
        <v>131</v>
      </c>
      <c r="B10" s="346">
        <f>36/172</f>
        <v>0.20930232558139536</v>
      </c>
      <c r="C10" s="109"/>
      <c r="D10" s="346">
        <f>33/143</f>
        <v>0.23076923076923078</v>
      </c>
      <c r="E10" s="342">
        <f>0/3</f>
        <v>0</v>
      </c>
      <c r="F10" s="347">
        <f>AVERAGE(B10:E10)</f>
        <v>0.14669051878354203</v>
      </c>
    </row>
    <row r="11" spans="1:6" ht="52.5" thickBot="1">
      <c r="A11" s="292" t="s">
        <v>184</v>
      </c>
      <c r="B11" s="293"/>
      <c r="C11" s="293"/>
      <c r="D11" s="293"/>
      <c r="E11" s="344">
        <f>0/3</f>
        <v>0</v>
      </c>
      <c r="F11" s="24">
        <f>E11</f>
        <v>0</v>
      </c>
    </row>
    <row r="12" spans="1:6" ht="15">
      <c r="A12" s="124" t="s">
        <v>500</v>
      </c>
      <c r="B12" s="509"/>
      <c r="C12" s="510"/>
      <c r="D12" s="510"/>
      <c r="E12" s="510"/>
      <c r="F12" s="511"/>
    </row>
    <row r="13" spans="1:6" ht="15" customHeight="1">
      <c r="A13" s="111" t="s">
        <v>131</v>
      </c>
      <c r="B13" s="346">
        <f>9/133</f>
        <v>0.06766917293233082</v>
      </c>
      <c r="C13" s="109"/>
      <c r="D13" s="346">
        <f>6/162</f>
        <v>0.037037037037037035</v>
      </c>
      <c r="E13" s="342">
        <f>0/5</f>
        <v>0</v>
      </c>
      <c r="F13" s="348">
        <f>AVERAGE(B13:E13)</f>
        <v>0.034902069989789286</v>
      </c>
    </row>
    <row r="14" spans="1:6" ht="51.75">
      <c r="A14" s="111" t="s">
        <v>184</v>
      </c>
      <c r="B14" s="110"/>
      <c r="C14" s="110"/>
      <c r="D14" s="110"/>
      <c r="E14" s="349">
        <f>0/5</f>
        <v>0</v>
      </c>
      <c r="F14" s="19">
        <f>E14</f>
        <v>0</v>
      </c>
    </row>
    <row r="15" spans="1:6" ht="15">
      <c r="A15" s="107" t="s">
        <v>501</v>
      </c>
      <c r="B15" s="494"/>
      <c r="C15" s="494"/>
      <c r="D15" s="494"/>
      <c r="E15" s="494"/>
      <c r="F15" s="583"/>
    </row>
    <row r="16" spans="1:6" ht="39">
      <c r="A16" s="111" t="s">
        <v>131</v>
      </c>
      <c r="B16" s="346">
        <f>30/562</f>
        <v>0.05338078291814947</v>
      </c>
      <c r="C16" s="109"/>
      <c r="D16" s="346">
        <f>7/158</f>
        <v>0.04430379746835443</v>
      </c>
      <c r="E16" s="109"/>
      <c r="F16" s="347">
        <f>AVERAGE(B16:E16)</f>
        <v>0.04884229019325195</v>
      </c>
    </row>
    <row r="17" spans="1:6" ht="51.75">
      <c r="A17" s="292" t="s">
        <v>184</v>
      </c>
      <c r="B17" s="293"/>
      <c r="C17" s="293"/>
      <c r="D17" s="293"/>
      <c r="E17" s="294"/>
      <c r="F17" s="24">
        <f>E17</f>
        <v>0</v>
      </c>
    </row>
    <row r="18" spans="1:6" ht="15">
      <c r="A18" s="107" t="s">
        <v>506</v>
      </c>
      <c r="B18" s="494"/>
      <c r="C18" s="494"/>
      <c r="D18" s="494"/>
      <c r="E18" s="494"/>
      <c r="F18" s="583"/>
    </row>
    <row r="19" spans="1:6" ht="39">
      <c r="A19" s="111" t="s">
        <v>131</v>
      </c>
      <c r="B19" s="346">
        <f>5/207</f>
        <v>0.024154589371980676</v>
      </c>
      <c r="C19" s="109"/>
      <c r="D19" s="109"/>
      <c r="E19" s="109"/>
      <c r="F19" s="347">
        <f>AVERAGE(B19:E19)</f>
        <v>0.024154589371980676</v>
      </c>
    </row>
    <row r="20" spans="1:6" ht="51.75">
      <c r="A20" s="292" t="s">
        <v>184</v>
      </c>
      <c r="B20" s="293"/>
      <c r="C20" s="293"/>
      <c r="D20" s="293"/>
      <c r="E20" s="294"/>
      <c r="F20" s="24">
        <f>E20</f>
        <v>0</v>
      </c>
    </row>
    <row r="21" spans="1:6" ht="15.75" thickBot="1">
      <c r="A21" s="295" t="s">
        <v>584</v>
      </c>
      <c r="B21" s="350">
        <f>113/1500</f>
        <v>0.07533333333333334</v>
      </c>
      <c r="C21" s="296"/>
      <c r="D21" s="350">
        <f>99/916</f>
        <v>0.10807860262008734</v>
      </c>
      <c r="E21" s="350">
        <f>5/31</f>
        <v>0.16129032258064516</v>
      </c>
      <c r="F21" s="135"/>
    </row>
  </sheetData>
  <mergeCells count="7">
    <mergeCell ref="B15:F15"/>
    <mergeCell ref="B18:F18"/>
    <mergeCell ref="B3:F3"/>
    <mergeCell ref="B6:F6"/>
    <mergeCell ref="A1:F1"/>
    <mergeCell ref="B9:F9"/>
    <mergeCell ref="B12:F12"/>
  </mergeCells>
  <printOptions/>
  <pageMargins left="0.7" right="0.7" top="0.787401575" bottom="0.787401575" header="0.3" footer="0.3"/>
  <pageSetup fitToHeight="0"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topLeftCell="A1">
      <selection activeCell="E13" sqref="E13"/>
    </sheetView>
  </sheetViews>
  <sheetFormatPr defaultColWidth="9.140625" defaultRowHeight="15"/>
  <cols>
    <col min="1" max="1" width="26.8515625" style="2" customWidth="1"/>
    <col min="2" max="2" width="15.28125" style="1" customWidth="1"/>
    <col min="3" max="3" width="14.57421875" style="1" customWidth="1"/>
    <col min="4" max="16384" width="9.140625" style="1" customWidth="1"/>
  </cols>
  <sheetData>
    <row r="1" spans="1:5" ht="42.75" customHeight="1">
      <c r="A1" s="566" t="s">
        <v>504</v>
      </c>
      <c r="B1" s="553"/>
      <c r="C1" s="554"/>
      <c r="E1" s="92"/>
    </row>
    <row r="2" spans="1:3" s="5" customFormat="1" ht="38.25" customHeight="1">
      <c r="A2" s="15" t="s">
        <v>493</v>
      </c>
      <c r="B2" s="327" t="s">
        <v>502</v>
      </c>
      <c r="C2" s="29" t="s">
        <v>503</v>
      </c>
    </row>
    <row r="3" spans="1:3" s="6" customFormat="1" ht="15">
      <c r="A3" s="328" t="s">
        <v>496</v>
      </c>
      <c r="B3" s="329">
        <v>1</v>
      </c>
      <c r="C3" s="330">
        <v>0</v>
      </c>
    </row>
    <row r="4" spans="1:3" s="6" customFormat="1" ht="25.5">
      <c r="A4" s="331" t="s">
        <v>497</v>
      </c>
      <c r="B4" s="332">
        <v>2</v>
      </c>
      <c r="C4" s="333">
        <v>3</v>
      </c>
    </row>
    <row r="5" spans="1:3" s="6" customFormat="1" ht="25.5">
      <c r="A5" s="331" t="s">
        <v>498</v>
      </c>
      <c r="B5" s="332">
        <v>2</v>
      </c>
      <c r="C5" s="333">
        <v>0</v>
      </c>
    </row>
    <row r="6" spans="1:3" ht="12.75" customHeight="1">
      <c r="A6" s="331" t="s">
        <v>500</v>
      </c>
      <c r="B6" s="332">
        <v>3</v>
      </c>
      <c r="C6" s="333">
        <v>3</v>
      </c>
    </row>
    <row r="7" spans="1:3" ht="12.75" customHeight="1">
      <c r="A7" s="443" t="s">
        <v>501</v>
      </c>
      <c r="B7" s="332">
        <v>4</v>
      </c>
      <c r="C7" s="333">
        <v>2</v>
      </c>
    </row>
    <row r="8" spans="1:3" ht="12.75" customHeight="1">
      <c r="A8" s="331" t="s">
        <v>506</v>
      </c>
      <c r="B8" s="332">
        <v>1</v>
      </c>
      <c r="C8" s="333">
        <v>0</v>
      </c>
    </row>
    <row r="9" spans="1:3" ht="24" customHeight="1">
      <c r="A9" s="331" t="s">
        <v>505</v>
      </c>
      <c r="B9" s="332">
        <v>1</v>
      </c>
      <c r="C9" s="333">
        <v>1</v>
      </c>
    </row>
    <row r="10" spans="1:3" ht="66" customHeight="1" thickBot="1">
      <c r="A10" s="334" t="s">
        <v>4</v>
      </c>
      <c r="B10" s="335">
        <v>14</v>
      </c>
      <c r="C10" s="336">
        <v>9</v>
      </c>
    </row>
  </sheetData>
  <mergeCells count="1">
    <mergeCell ref="A1:C1"/>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topLeftCell="A1">
      <selection activeCell="H6" sqref="H6"/>
    </sheetView>
  </sheetViews>
  <sheetFormatPr defaultColWidth="9.140625" defaultRowHeight="15"/>
  <cols>
    <col min="1" max="1" width="22.7109375" style="2" customWidth="1"/>
    <col min="2" max="2" width="19.140625" style="39" customWidth="1"/>
    <col min="3" max="3" width="22.28125" style="39" customWidth="1"/>
    <col min="4" max="4" width="19.28125" style="39" customWidth="1"/>
    <col min="5" max="6" width="25.140625" style="39" customWidth="1"/>
    <col min="7" max="7" width="19.00390625" style="1" customWidth="1"/>
    <col min="8" max="16384" width="9.140625" style="1" customWidth="1"/>
  </cols>
  <sheetData>
    <row r="1" spans="1:7" ht="38.25" customHeight="1">
      <c r="A1" s="503" t="s">
        <v>601</v>
      </c>
      <c r="B1" s="504"/>
      <c r="C1" s="504"/>
      <c r="D1" s="504"/>
      <c r="E1" s="504"/>
      <c r="F1" s="504"/>
      <c r="G1" s="505"/>
    </row>
    <row r="2" spans="1:13" s="5" customFormat="1" ht="30" customHeight="1">
      <c r="A2" s="15" t="s">
        <v>493</v>
      </c>
      <c r="B2" s="585" t="s">
        <v>145</v>
      </c>
      <c r="C2" s="585"/>
      <c r="D2" s="585"/>
      <c r="E2" s="585" t="s">
        <v>146</v>
      </c>
      <c r="F2" s="585"/>
      <c r="G2" s="586"/>
      <c r="H2" s="1"/>
      <c r="I2" s="1"/>
      <c r="J2" s="1"/>
      <c r="K2" s="1"/>
      <c r="L2" s="1"/>
      <c r="M2" s="91"/>
    </row>
    <row r="3" spans="1:13" s="5" customFormat="1" ht="35.25" customHeight="1">
      <c r="A3" s="15"/>
      <c r="B3" s="103" t="s">
        <v>143</v>
      </c>
      <c r="C3" s="103" t="s">
        <v>144</v>
      </c>
      <c r="D3" s="136" t="s">
        <v>178</v>
      </c>
      <c r="E3" s="103" t="s">
        <v>143</v>
      </c>
      <c r="F3" s="103" t="s">
        <v>144</v>
      </c>
      <c r="G3" s="106" t="s">
        <v>181</v>
      </c>
      <c r="H3" s="1"/>
      <c r="I3" s="1"/>
      <c r="J3" s="1"/>
      <c r="K3" s="1"/>
      <c r="L3" s="1"/>
      <c r="M3" s="91"/>
    </row>
    <row r="4" spans="1:12" s="6" customFormat="1" ht="25.5">
      <c r="A4" s="107" t="s">
        <v>497</v>
      </c>
      <c r="B4" s="37">
        <v>76</v>
      </c>
      <c r="C4" s="173">
        <v>37</v>
      </c>
      <c r="D4" s="173">
        <v>15</v>
      </c>
      <c r="E4" s="173">
        <v>19</v>
      </c>
      <c r="F4" s="173">
        <v>76</v>
      </c>
      <c r="G4" s="104">
        <v>407</v>
      </c>
      <c r="H4" s="1"/>
      <c r="I4" s="1"/>
      <c r="J4" s="1"/>
      <c r="K4" s="1"/>
      <c r="L4" s="1"/>
    </row>
    <row r="5" spans="1:12" s="6" customFormat="1" ht="29.25" customHeight="1">
      <c r="A5" s="107" t="s">
        <v>498</v>
      </c>
      <c r="B5" s="37">
        <v>12</v>
      </c>
      <c r="C5" s="173">
        <v>9</v>
      </c>
      <c r="D5" s="173">
        <v>36</v>
      </c>
      <c r="E5" s="173">
        <v>0</v>
      </c>
      <c r="F5" s="173">
        <v>0</v>
      </c>
      <c r="G5" s="104">
        <v>0</v>
      </c>
      <c r="H5" s="1"/>
      <c r="I5" s="1"/>
      <c r="J5" s="1"/>
      <c r="K5" s="1"/>
      <c r="L5" s="1"/>
    </row>
    <row r="6" spans="1:12" s="6" customFormat="1" ht="26.25" customHeight="1">
      <c r="A6" s="339" t="s">
        <v>500</v>
      </c>
      <c r="B6" s="37">
        <v>12</v>
      </c>
      <c r="C6" s="173">
        <v>3</v>
      </c>
      <c r="D6" s="173">
        <v>0</v>
      </c>
      <c r="E6" s="173">
        <v>21</v>
      </c>
      <c r="F6" s="173">
        <v>0</v>
      </c>
      <c r="G6" s="104">
        <v>65</v>
      </c>
      <c r="H6" s="1"/>
      <c r="I6" s="1"/>
      <c r="J6" s="1"/>
      <c r="K6" s="1"/>
      <c r="L6" s="1"/>
    </row>
    <row r="7" spans="1:12" s="6" customFormat="1" ht="13.5" customHeight="1">
      <c r="A7" s="338" t="s">
        <v>501</v>
      </c>
      <c r="B7" s="37">
        <v>71</v>
      </c>
      <c r="C7" s="173">
        <v>21</v>
      </c>
      <c r="D7" s="173">
        <v>0</v>
      </c>
      <c r="E7" s="173">
        <v>0</v>
      </c>
      <c r="F7" s="173">
        <v>0</v>
      </c>
      <c r="G7" s="104">
        <v>0</v>
      </c>
      <c r="H7" s="1"/>
      <c r="I7" s="1"/>
      <c r="J7" s="1"/>
      <c r="K7" s="1"/>
      <c r="L7" s="1"/>
    </row>
    <row r="8" spans="1:12" s="6" customFormat="1" ht="25.5">
      <c r="A8" s="107" t="s">
        <v>506</v>
      </c>
      <c r="B8" s="37">
        <v>2</v>
      </c>
      <c r="C8" s="173">
        <v>3</v>
      </c>
      <c r="D8" s="173">
        <v>0</v>
      </c>
      <c r="E8" s="173">
        <v>0</v>
      </c>
      <c r="F8" s="173">
        <v>0</v>
      </c>
      <c r="G8" s="104">
        <v>0</v>
      </c>
      <c r="H8" s="1"/>
      <c r="I8" s="1"/>
      <c r="J8" s="1"/>
      <c r="K8" s="1"/>
      <c r="L8" s="1"/>
    </row>
    <row r="9" spans="1:7" ht="13.5" thickBot="1">
      <c r="A9" s="25" t="s">
        <v>4</v>
      </c>
      <c r="B9" s="38">
        <f aca="true" t="shared" si="0" ref="B9:G9">SUM(B4:B8)</f>
        <v>173</v>
      </c>
      <c r="C9" s="174">
        <f t="shared" si="0"/>
        <v>73</v>
      </c>
      <c r="D9" s="174">
        <f t="shared" si="0"/>
        <v>51</v>
      </c>
      <c r="E9" s="174">
        <f t="shared" si="0"/>
        <v>40</v>
      </c>
      <c r="F9" s="174">
        <f t="shared" si="0"/>
        <v>76</v>
      </c>
      <c r="G9" s="105">
        <f t="shared" si="0"/>
        <v>472</v>
      </c>
    </row>
    <row r="11" spans="1:7" ht="30" customHeight="1">
      <c r="A11" s="498" t="s">
        <v>179</v>
      </c>
      <c r="B11" s="498"/>
      <c r="C11" s="498"/>
      <c r="D11" s="498"/>
      <c r="E11" s="498"/>
      <c r="F11" s="498"/>
      <c r="G11" s="498"/>
    </row>
    <row r="12" spans="1:7" ht="15" customHeight="1">
      <c r="A12" s="508" t="s">
        <v>157</v>
      </c>
      <c r="B12" s="508"/>
      <c r="C12" s="508"/>
      <c r="D12" s="508"/>
      <c r="E12" s="508"/>
      <c r="F12" s="508"/>
      <c r="G12" s="508"/>
    </row>
    <row r="13" spans="1:7" ht="15" customHeight="1">
      <c r="A13" s="508" t="s">
        <v>182</v>
      </c>
      <c r="B13" s="508"/>
      <c r="C13" s="508"/>
      <c r="D13" s="508"/>
      <c r="E13" s="508"/>
      <c r="F13" s="508"/>
      <c r="G13" s="508"/>
    </row>
    <row r="14" spans="1:6" ht="15">
      <c r="A14" s="1"/>
      <c r="B14" s="1"/>
      <c r="C14" s="1"/>
      <c r="D14" s="1"/>
      <c r="E14" s="1"/>
      <c r="F14" s="1"/>
    </row>
  </sheetData>
  <mergeCells count="6">
    <mergeCell ref="A11:G11"/>
    <mergeCell ref="A12:G12"/>
    <mergeCell ref="A13:G13"/>
    <mergeCell ref="A1:G1"/>
    <mergeCell ref="B2:D2"/>
    <mergeCell ref="E2:G2"/>
  </mergeCells>
  <printOptions/>
  <pageMargins left="0.25" right="0.25"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election activeCell="F4" sqref="F4"/>
    </sheetView>
  </sheetViews>
  <sheetFormatPr defaultColWidth="9.140625" defaultRowHeight="15"/>
  <cols>
    <col min="1" max="1" width="40.7109375" style="2" customWidth="1"/>
    <col min="2" max="2" width="15.7109375" style="39" customWidth="1"/>
    <col min="3" max="3" width="15.7109375" style="1" customWidth="1"/>
    <col min="4" max="16384" width="9.140625" style="1" customWidth="1"/>
  </cols>
  <sheetData>
    <row r="1" spans="1:3" ht="55.5" customHeight="1">
      <c r="A1" s="566" t="s">
        <v>602</v>
      </c>
      <c r="B1" s="587"/>
      <c r="C1" s="588"/>
    </row>
    <row r="2" spans="1:3" s="5" customFormat="1" ht="38.25" customHeight="1">
      <c r="A2" s="15" t="s">
        <v>493</v>
      </c>
      <c r="B2" s="103" t="s">
        <v>69</v>
      </c>
      <c r="C2" s="106" t="s">
        <v>132</v>
      </c>
    </row>
    <row r="3" spans="1:3" s="5" customFormat="1" ht="38.25" customHeight="1">
      <c r="A3" s="107" t="s">
        <v>497</v>
      </c>
      <c r="B3" s="442">
        <v>13</v>
      </c>
      <c r="C3" s="106">
        <v>2001</v>
      </c>
    </row>
    <row r="4" spans="1:3" s="5" customFormat="1" ht="16.5" customHeight="1">
      <c r="A4" s="107" t="s">
        <v>498</v>
      </c>
      <c r="B4" s="442">
        <v>5</v>
      </c>
      <c r="C4" s="106">
        <v>100</v>
      </c>
    </row>
    <row r="5" spans="1:3" s="5" customFormat="1" ht="15" customHeight="1">
      <c r="A5" s="339" t="s">
        <v>500</v>
      </c>
      <c r="B5" s="442">
        <v>7</v>
      </c>
      <c r="C5" s="106">
        <v>170</v>
      </c>
    </row>
    <row r="6" spans="1:3" s="6" customFormat="1" ht="15.75" customHeight="1">
      <c r="A6" s="338" t="s">
        <v>501</v>
      </c>
      <c r="B6" s="442">
        <v>15</v>
      </c>
      <c r="C6" s="106">
        <v>2184</v>
      </c>
    </row>
    <row r="7" spans="1:3" ht="13.5" thickBot="1">
      <c r="A7" s="25" t="s">
        <v>4</v>
      </c>
      <c r="B7" s="445">
        <f>SUM(B3:B6)</f>
        <v>40</v>
      </c>
      <c r="C7" s="444">
        <f>SUM(C3:C6)</f>
        <v>4455</v>
      </c>
    </row>
    <row r="9" spans="1:3" ht="25.5" customHeight="1">
      <c r="A9" s="564" t="s">
        <v>95</v>
      </c>
      <c r="B9" s="564"/>
      <c r="C9" s="564"/>
    </row>
    <row r="10" spans="1:3" ht="30" customHeight="1">
      <c r="A10" s="508" t="s">
        <v>107</v>
      </c>
      <c r="B10" s="508"/>
      <c r="C10" s="508"/>
    </row>
    <row r="11" spans="1:3" ht="40.5" customHeight="1">
      <c r="A11" s="508" t="s">
        <v>183</v>
      </c>
      <c r="B11" s="508"/>
      <c r="C11" s="508"/>
    </row>
  </sheetData>
  <mergeCells count="4">
    <mergeCell ref="A1:C1"/>
    <mergeCell ref="A9:C9"/>
    <mergeCell ref="A10:C10"/>
    <mergeCell ref="A11:C11"/>
  </mergeCell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topLeftCell="A1">
      <selection activeCell="J18" sqref="J18"/>
    </sheetView>
  </sheetViews>
  <sheetFormatPr defaultColWidth="9.140625" defaultRowHeight="15"/>
  <cols>
    <col min="1" max="1" width="55.421875" style="2" customWidth="1"/>
    <col min="2" max="2" width="17.140625" style="39" customWidth="1"/>
    <col min="3" max="4" width="18.421875" style="1" customWidth="1"/>
    <col min="5" max="5" width="15.8515625" style="1" customWidth="1"/>
    <col min="6" max="9" width="9.140625" style="1" customWidth="1"/>
    <col min="10" max="10" width="13.140625" style="1" customWidth="1"/>
    <col min="11" max="11" width="15.7109375" style="1" customWidth="1"/>
    <col min="12" max="16384" width="9.140625" style="1" customWidth="1"/>
  </cols>
  <sheetData>
    <row r="1" spans="1:11" ht="33.75" customHeight="1">
      <c r="A1" s="491" t="s">
        <v>446</v>
      </c>
      <c r="B1" s="597"/>
      <c r="C1" s="597"/>
      <c r="D1" s="597"/>
      <c r="E1" s="598"/>
      <c r="G1" s="589" t="s">
        <v>451</v>
      </c>
      <c r="H1" s="590"/>
      <c r="I1" s="590"/>
      <c r="J1" s="590"/>
      <c r="K1" s="590"/>
    </row>
    <row r="2" spans="1:11" ht="16.5" customHeight="1">
      <c r="A2" s="15" t="s">
        <v>493</v>
      </c>
      <c r="B2" s="599"/>
      <c r="C2" s="600"/>
      <c r="D2" s="600"/>
      <c r="E2" s="601"/>
      <c r="G2" s="591" t="s">
        <v>455</v>
      </c>
      <c r="H2" s="591"/>
      <c r="I2" s="591"/>
      <c r="J2" s="311" t="s">
        <v>452</v>
      </c>
      <c r="K2" s="279" t="s">
        <v>453</v>
      </c>
    </row>
    <row r="3" spans="1:11" ht="18" customHeight="1">
      <c r="A3" s="288"/>
      <c r="B3" s="289" t="s">
        <v>122</v>
      </c>
      <c r="C3" s="289" t="s">
        <v>123</v>
      </c>
      <c r="D3" s="306" t="s">
        <v>447</v>
      </c>
      <c r="E3" s="57" t="s">
        <v>448</v>
      </c>
      <c r="G3" s="591"/>
      <c r="H3" s="591"/>
      <c r="I3" s="591"/>
      <c r="J3" s="311">
        <f>SUM(D9:D11)</f>
        <v>361</v>
      </c>
      <c r="K3" s="314">
        <f>SUM(E9:E11)</f>
        <v>14550781.91</v>
      </c>
    </row>
    <row r="4" spans="1:11" ht="16.5" customHeight="1">
      <c r="A4" s="18" t="s">
        <v>714</v>
      </c>
      <c r="B4" s="83"/>
      <c r="C4" s="83"/>
      <c r="D4" s="307"/>
      <c r="E4" s="310"/>
      <c r="G4" s="591"/>
      <c r="H4" s="591"/>
      <c r="I4" s="591"/>
      <c r="J4" s="592" t="s">
        <v>454</v>
      </c>
      <c r="K4" s="592"/>
    </row>
    <row r="5" spans="1:11" ht="15.75" customHeight="1">
      <c r="A5" s="18" t="s">
        <v>160</v>
      </c>
      <c r="B5" s="7">
        <v>10</v>
      </c>
      <c r="C5" s="7">
        <v>3</v>
      </c>
      <c r="D5" s="14">
        <v>13</v>
      </c>
      <c r="E5" s="310"/>
      <c r="G5" s="591"/>
      <c r="H5" s="591"/>
      <c r="I5" s="591"/>
      <c r="J5" s="593">
        <f>K3/J3</f>
        <v>40306.87509695291</v>
      </c>
      <c r="K5" s="593"/>
    </row>
    <row r="6" spans="1:5" ht="16.5" customHeight="1">
      <c r="A6" s="18" t="s">
        <v>715</v>
      </c>
      <c r="B6" s="7">
        <v>12</v>
      </c>
      <c r="C6" s="8">
        <v>2</v>
      </c>
      <c r="D6" s="308">
        <v>14</v>
      </c>
      <c r="E6" s="310"/>
    </row>
    <row r="7" spans="1:5" ht="17.25" customHeight="1">
      <c r="A7" s="18" t="s">
        <v>161</v>
      </c>
      <c r="B7" s="7">
        <v>6</v>
      </c>
      <c r="C7" s="7"/>
      <c r="D7" s="307">
        <v>6</v>
      </c>
      <c r="E7" s="310"/>
    </row>
    <row r="8" spans="1:5" ht="17.25" customHeight="1">
      <c r="A8" s="301" t="s">
        <v>450</v>
      </c>
      <c r="B8" s="193">
        <v>15</v>
      </c>
      <c r="C8" s="193"/>
      <c r="D8" s="309">
        <v>15</v>
      </c>
      <c r="E8" s="310"/>
    </row>
    <row r="9" spans="1:5" ht="17.25" customHeight="1">
      <c r="A9" s="21" t="s">
        <v>449</v>
      </c>
      <c r="B9" s="193">
        <v>5</v>
      </c>
      <c r="C9" s="193"/>
      <c r="D9" s="309">
        <v>5</v>
      </c>
      <c r="E9" s="312">
        <v>76132</v>
      </c>
    </row>
    <row r="10" spans="1:5" ht="17.25" customHeight="1">
      <c r="A10" s="21" t="s">
        <v>716</v>
      </c>
      <c r="B10" s="83"/>
      <c r="C10" s="83"/>
      <c r="D10" s="309">
        <v>352</v>
      </c>
      <c r="E10" s="312">
        <f>14371649.91+53000</f>
        <v>14424649.91</v>
      </c>
    </row>
    <row r="11" spans="1:5" ht="17.25" customHeight="1" thickBot="1">
      <c r="A11" s="305" t="s">
        <v>717</v>
      </c>
      <c r="B11" s="194"/>
      <c r="C11" s="194"/>
      <c r="D11" s="131">
        <v>4</v>
      </c>
      <c r="E11" s="313">
        <v>50000</v>
      </c>
    </row>
    <row r="12" spans="1:5" ht="17.25" customHeight="1">
      <c r="A12" s="98"/>
      <c r="B12" s="98"/>
      <c r="C12" s="98"/>
      <c r="D12" s="98"/>
      <c r="E12" s="98"/>
    </row>
    <row r="13" spans="1:6" ht="15.75" customHeight="1">
      <c r="A13" s="596" t="s">
        <v>499</v>
      </c>
      <c r="B13" s="596"/>
      <c r="C13" s="596"/>
      <c r="D13" s="596"/>
      <c r="E13" s="596"/>
      <c r="F13" s="70"/>
    </row>
    <row r="14" spans="1:6" ht="15" customHeight="1">
      <c r="A14" s="564" t="s">
        <v>499</v>
      </c>
      <c r="B14" s="564"/>
      <c r="C14" s="564"/>
      <c r="D14" s="564"/>
      <c r="E14" s="564"/>
      <c r="F14" s="70"/>
    </row>
    <row r="15" spans="1:5" ht="30" customHeight="1">
      <c r="A15" s="569" t="s">
        <v>499</v>
      </c>
      <c r="B15" s="569"/>
      <c r="C15" s="569"/>
      <c r="D15" s="569"/>
      <c r="E15" s="569"/>
    </row>
    <row r="16" spans="1:7" ht="75" customHeight="1">
      <c r="A16" s="602" t="s">
        <v>499</v>
      </c>
      <c r="B16" s="603"/>
      <c r="C16" s="603"/>
      <c r="D16" s="603"/>
      <c r="E16" s="603"/>
      <c r="F16" s="290"/>
      <c r="G16" s="290"/>
    </row>
    <row r="17" spans="1:7" ht="75" customHeight="1">
      <c r="A17" s="594" t="s">
        <v>499</v>
      </c>
      <c r="B17" s="595"/>
      <c r="C17" s="595"/>
      <c r="D17" s="595"/>
      <c r="E17" s="595"/>
      <c r="F17" s="291"/>
      <c r="G17" s="291"/>
    </row>
    <row r="18" spans="1:7" ht="75" customHeight="1">
      <c r="A18" s="594" t="s">
        <v>499</v>
      </c>
      <c r="B18" s="595"/>
      <c r="C18" s="595"/>
      <c r="D18" s="595"/>
      <c r="E18" s="595"/>
      <c r="F18" s="291"/>
      <c r="G18" s="291"/>
    </row>
    <row r="19" spans="1:7" ht="60" customHeight="1">
      <c r="A19" s="594" t="s">
        <v>499</v>
      </c>
      <c r="B19" s="595"/>
      <c r="C19" s="595"/>
      <c r="D19" s="595"/>
      <c r="E19" s="595"/>
      <c r="F19" s="291"/>
      <c r="G19" s="291"/>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rintOptions/>
  <pageMargins left="0.7" right="0.7" top="0.75" bottom="0.75" header="0.3" footer="0.3"/>
  <pageSetup fitToHeight="0" fitToWidth="1" horizontalDpi="600" verticalDpi="600" orientation="landscape" paperSize="9" scale="68"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topLeftCell="A7">
      <selection activeCell="E3" sqref="E3"/>
    </sheetView>
  </sheetViews>
  <sheetFormatPr defaultColWidth="9.140625" defaultRowHeight="15"/>
  <cols>
    <col min="1" max="1" width="22.7109375" style="2" customWidth="1"/>
    <col min="2" max="2" width="15.7109375" style="3" customWidth="1"/>
    <col min="3" max="3" width="6.140625" style="1" customWidth="1"/>
    <col min="4" max="16384" width="9.140625" style="1" customWidth="1"/>
  </cols>
  <sheetData>
    <row r="1" spans="1:2" ht="45.75" customHeight="1">
      <c r="A1" s="604" t="s">
        <v>464</v>
      </c>
      <c r="B1" s="493"/>
    </row>
    <row r="2" spans="1:2" s="5" customFormat="1" ht="38.25" customHeight="1">
      <c r="A2" s="15" t="s">
        <v>493</v>
      </c>
      <c r="B2" s="106" t="s">
        <v>56</v>
      </c>
    </row>
    <row r="3" spans="1:2" ht="25.5">
      <c r="A3" s="18" t="s">
        <v>60</v>
      </c>
      <c r="B3" s="323" t="s">
        <v>492</v>
      </c>
    </row>
    <row r="4" spans="1:2" ht="25.5" customHeight="1">
      <c r="A4" s="18" t="s">
        <v>61</v>
      </c>
      <c r="B4" s="324">
        <v>0</v>
      </c>
    </row>
    <row r="5" spans="1:2" ht="38.25">
      <c r="A5" s="229" t="s">
        <v>141</v>
      </c>
      <c r="B5" s="324">
        <v>948</v>
      </c>
    </row>
    <row r="6" spans="1:2" ht="38.25">
      <c r="A6" s="229" t="s">
        <v>142</v>
      </c>
      <c r="B6" s="324">
        <v>948</v>
      </c>
    </row>
    <row r="7" spans="1:2" s="4" customFormat="1" ht="15">
      <c r="A7" s="77" t="s">
        <v>108</v>
      </c>
      <c r="B7" s="324">
        <v>288975</v>
      </c>
    </row>
    <row r="8" spans="1:2" ht="38.25">
      <c r="A8" s="18" t="s">
        <v>110</v>
      </c>
      <c r="B8" s="324">
        <v>167525</v>
      </c>
    </row>
    <row r="9" spans="1:2" s="2" customFormat="1" ht="51">
      <c r="A9" s="18" t="s">
        <v>111</v>
      </c>
      <c r="B9" s="325">
        <v>65750</v>
      </c>
    </row>
    <row r="10" spans="1:2" ht="39" thickBot="1">
      <c r="A10" s="305" t="s">
        <v>109</v>
      </c>
      <c r="B10" s="326">
        <v>19213</v>
      </c>
    </row>
    <row r="12" ht="15.75">
      <c r="A12" s="53"/>
    </row>
    <row r="13" ht="15.75">
      <c r="A13" s="53"/>
    </row>
  </sheetData>
  <mergeCells count="1">
    <mergeCell ref="A1:B1"/>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election activeCell="A13" sqref="A13"/>
    </sheetView>
  </sheetViews>
  <sheetFormatPr defaultColWidth="9.140625" defaultRowHeight="15"/>
  <cols>
    <col min="1" max="1" width="30.7109375" style="2" customWidth="1"/>
    <col min="2" max="2" width="14.57421875" style="1" customWidth="1"/>
    <col min="3" max="16384" width="9.140625" style="1" customWidth="1"/>
  </cols>
  <sheetData>
    <row r="1" spans="1:2" ht="51" customHeight="1">
      <c r="A1" s="566" t="s">
        <v>463</v>
      </c>
      <c r="B1" s="554"/>
    </row>
    <row r="2" spans="1:2" s="5" customFormat="1" ht="38.25" customHeight="1">
      <c r="A2" s="15" t="s">
        <v>493</v>
      </c>
      <c r="B2" s="29" t="s">
        <v>56</v>
      </c>
    </row>
    <row r="3" spans="1:2" s="6" customFormat="1" ht="12.75" customHeight="1">
      <c r="A3" s="31" t="s">
        <v>62</v>
      </c>
      <c r="B3" s="33">
        <v>4791</v>
      </c>
    </row>
    <row r="4" spans="1:2" s="6" customFormat="1" ht="12.75" customHeight="1">
      <c r="A4" s="31" t="s">
        <v>63</v>
      </c>
      <c r="B4" s="33">
        <v>129427</v>
      </c>
    </row>
    <row r="5" spans="1:2" s="6" customFormat="1" ht="38.25">
      <c r="A5" s="72" t="s">
        <v>98</v>
      </c>
      <c r="B5" s="73">
        <v>201</v>
      </c>
    </row>
    <row r="6" spans="1:2" s="6" customFormat="1" ht="25.5">
      <c r="A6" s="72" t="s">
        <v>494</v>
      </c>
      <c r="B6" s="73">
        <v>500</v>
      </c>
    </row>
    <row r="7" spans="1:2" s="6" customFormat="1" ht="13.5" thickBot="1">
      <c r="A7" s="172" t="s">
        <v>495</v>
      </c>
      <c r="B7" s="166">
        <v>1</v>
      </c>
    </row>
    <row r="9" ht="71.25" customHeight="1">
      <c r="A9" s="1"/>
    </row>
    <row r="10" ht="57" customHeight="1"/>
  </sheetData>
  <mergeCells count="1">
    <mergeCell ref="A1:B1"/>
  </mergeCell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topLeftCell="A1">
      <selection activeCell="A19" sqref="A19"/>
    </sheetView>
  </sheetViews>
  <sheetFormatPr defaultColWidth="9.140625" defaultRowHeight="15"/>
  <cols>
    <col min="1" max="1" width="27.7109375" style="0" customWidth="1"/>
    <col min="2" max="2" width="14.421875" style="0" customWidth="1"/>
    <col min="3" max="3" width="11.8515625" style="0" customWidth="1"/>
    <col min="4" max="4" width="14.57421875" style="0" customWidth="1"/>
    <col min="5" max="5" width="15.7109375" style="0" customWidth="1"/>
    <col min="8" max="8" width="10.7109375" style="0" customWidth="1"/>
    <col min="9" max="9" width="17.140625" style="0" customWidth="1"/>
    <col min="10" max="10" width="10.28125" style="0" customWidth="1"/>
    <col min="11" max="11" width="18.7109375" style="0" customWidth="1"/>
    <col min="12" max="12" width="17.57421875" style="0" customWidth="1"/>
  </cols>
  <sheetData>
    <row r="1" spans="1:8" ht="35.25" customHeight="1">
      <c r="A1" s="604" t="s">
        <v>603</v>
      </c>
      <c r="B1" s="492"/>
      <c r="C1" s="492"/>
      <c r="D1" s="492"/>
      <c r="E1" s="493"/>
      <c r="F1" s="59"/>
      <c r="G1" s="59"/>
      <c r="H1" s="59"/>
    </row>
    <row r="2" spans="1:8" ht="41.25" customHeight="1">
      <c r="A2" s="607" t="s">
        <v>493</v>
      </c>
      <c r="B2" s="605" t="s">
        <v>71</v>
      </c>
      <c r="C2" s="606"/>
      <c r="D2" s="609" t="s">
        <v>89</v>
      </c>
      <c r="E2" s="610"/>
      <c r="F2" s="59"/>
      <c r="G2" s="59"/>
      <c r="H2" s="59"/>
    </row>
    <row r="3" spans="1:5" ht="35.25" customHeight="1" thickBot="1">
      <c r="A3" s="608"/>
      <c r="B3" s="178" t="s">
        <v>124</v>
      </c>
      <c r="C3" s="297" t="s">
        <v>125</v>
      </c>
      <c r="D3" s="54" t="s">
        <v>91</v>
      </c>
      <c r="E3" s="71" t="s">
        <v>90</v>
      </c>
    </row>
    <row r="4" spans="1:6" s="6" customFormat="1" ht="12.75" customHeight="1">
      <c r="A4" s="412" t="s">
        <v>604</v>
      </c>
      <c r="B4" s="611">
        <v>0</v>
      </c>
      <c r="C4" s="614">
        <v>6900</v>
      </c>
      <c r="D4" s="413" t="s">
        <v>605</v>
      </c>
      <c r="E4" s="414" t="s">
        <v>606</v>
      </c>
      <c r="F4" s="66"/>
    </row>
    <row r="5" spans="1:5" s="1" customFormat="1" ht="12.75" customHeight="1">
      <c r="A5" s="415" t="s">
        <v>607</v>
      </c>
      <c r="B5" s="612"/>
      <c r="C5" s="615"/>
      <c r="D5" s="415" t="s">
        <v>608</v>
      </c>
      <c r="E5" s="416" t="s">
        <v>609</v>
      </c>
    </row>
    <row r="6" spans="1:5" s="1" customFormat="1" ht="12.75" customHeight="1">
      <c r="A6" s="415" t="s">
        <v>610</v>
      </c>
      <c r="B6" s="612"/>
      <c r="C6" s="615"/>
      <c r="D6" s="415" t="s">
        <v>611</v>
      </c>
      <c r="E6" s="416" t="s">
        <v>612</v>
      </c>
    </row>
    <row r="7" spans="1:5" ht="15" customHeight="1" thickBot="1">
      <c r="A7" s="417" t="s">
        <v>613</v>
      </c>
      <c r="B7" s="613"/>
      <c r="C7" s="616"/>
      <c r="D7" s="417" t="s">
        <v>614</v>
      </c>
      <c r="E7" s="418" t="s">
        <v>615</v>
      </c>
    </row>
    <row r="8" spans="1:5" ht="26.25">
      <c r="A8" s="412" t="s">
        <v>616</v>
      </c>
      <c r="B8" s="611">
        <v>0</v>
      </c>
      <c r="C8" s="614">
        <v>1375</v>
      </c>
      <c r="D8" s="413" t="s">
        <v>605</v>
      </c>
      <c r="E8" s="414" t="s">
        <v>606</v>
      </c>
    </row>
    <row r="9" spans="1:5" ht="39">
      <c r="A9" s="415" t="s">
        <v>617</v>
      </c>
      <c r="B9" s="612"/>
      <c r="C9" s="615"/>
      <c r="D9" s="374"/>
      <c r="E9" s="416" t="s">
        <v>618</v>
      </c>
    </row>
    <row r="10" spans="1:5" ht="39">
      <c r="A10" s="415" t="s">
        <v>619</v>
      </c>
      <c r="B10" s="612"/>
      <c r="C10" s="615"/>
      <c r="D10" s="374"/>
      <c r="E10" s="416" t="s">
        <v>618</v>
      </c>
    </row>
    <row r="11" spans="1:5" ht="39">
      <c r="A11" s="415" t="s">
        <v>620</v>
      </c>
      <c r="B11" s="612"/>
      <c r="C11" s="615"/>
      <c r="D11" s="374"/>
      <c r="E11" s="416" t="s">
        <v>618</v>
      </c>
    </row>
    <row r="12" spans="1:5" ht="39.75" thickBot="1">
      <c r="A12" s="417" t="s">
        <v>621</v>
      </c>
      <c r="B12" s="613"/>
      <c r="C12" s="616"/>
      <c r="D12" s="419"/>
      <c r="E12" s="418" t="s">
        <v>618</v>
      </c>
    </row>
    <row r="13" spans="1:5" ht="26.25">
      <c r="A13" s="412" t="s">
        <v>622</v>
      </c>
      <c r="B13" s="611">
        <v>0</v>
      </c>
      <c r="C13" s="614">
        <v>4151</v>
      </c>
      <c r="D13" s="413" t="s">
        <v>605</v>
      </c>
      <c r="E13" s="414" t="s">
        <v>606</v>
      </c>
    </row>
    <row r="14" spans="1:5" ht="39">
      <c r="A14" s="415" t="s">
        <v>623</v>
      </c>
      <c r="B14" s="617"/>
      <c r="C14" s="619"/>
      <c r="D14" s="415" t="s">
        <v>624</v>
      </c>
      <c r="E14" s="416" t="s">
        <v>625</v>
      </c>
    </row>
    <row r="15" spans="1:5" ht="39.75" thickBot="1">
      <c r="A15" s="417" t="s">
        <v>626</v>
      </c>
      <c r="B15" s="618"/>
      <c r="C15" s="620"/>
      <c r="D15" s="417" t="s">
        <v>627</v>
      </c>
      <c r="E15" s="418" t="s">
        <v>628</v>
      </c>
    </row>
    <row r="16" spans="1:5" ht="15">
      <c r="A16" s="412" t="s">
        <v>629</v>
      </c>
      <c r="B16" s="611">
        <v>0</v>
      </c>
      <c r="C16" s="614">
        <v>1300</v>
      </c>
      <c r="D16" s="413" t="s">
        <v>605</v>
      </c>
      <c r="E16" s="414" t="s">
        <v>606</v>
      </c>
    </row>
    <row r="17" spans="1:5" ht="25.5">
      <c r="A17" s="415" t="s">
        <v>630</v>
      </c>
      <c r="B17" s="617"/>
      <c r="C17" s="619"/>
      <c r="D17" s="415">
        <v>12</v>
      </c>
      <c r="E17" s="416">
        <v>14</v>
      </c>
    </row>
    <row r="18" spans="1:5" ht="39">
      <c r="A18" s="415" t="s">
        <v>631</v>
      </c>
      <c r="B18" s="617"/>
      <c r="C18" s="619"/>
      <c r="D18" s="415">
        <v>2</v>
      </c>
      <c r="E18" s="416">
        <v>3</v>
      </c>
    </row>
    <row r="19" spans="1:5" ht="58.5" customHeight="1">
      <c r="A19" s="415" t="s">
        <v>632</v>
      </c>
      <c r="B19" s="617"/>
      <c r="C19" s="619"/>
      <c r="D19" s="415">
        <v>1</v>
      </c>
      <c r="E19" s="416">
        <v>2</v>
      </c>
    </row>
    <row r="20" spans="1:5" ht="39.75" thickBot="1">
      <c r="A20" s="417" t="s">
        <v>633</v>
      </c>
      <c r="B20" s="618"/>
      <c r="C20" s="620"/>
      <c r="D20" s="417">
        <v>0</v>
      </c>
      <c r="E20" s="418">
        <v>4</v>
      </c>
    </row>
    <row r="21" spans="1:5" ht="26.25">
      <c r="A21" s="412" t="s">
        <v>634</v>
      </c>
      <c r="B21" s="611">
        <v>0</v>
      </c>
      <c r="C21" s="614">
        <v>2205.5</v>
      </c>
      <c r="D21" s="413" t="s">
        <v>605</v>
      </c>
      <c r="E21" s="414" t="s">
        <v>606</v>
      </c>
    </row>
    <row r="22" spans="1:5" ht="65.25" thickBot="1">
      <c r="A22" s="417" t="s">
        <v>635</v>
      </c>
      <c r="B22" s="613"/>
      <c r="C22" s="616"/>
      <c r="D22" s="417" t="s">
        <v>636</v>
      </c>
      <c r="E22" s="418" t="s">
        <v>637</v>
      </c>
    </row>
    <row r="23" spans="1:5" ht="26.25">
      <c r="A23" s="412" t="s">
        <v>638</v>
      </c>
      <c r="B23" s="611">
        <v>3597</v>
      </c>
      <c r="C23" s="614">
        <v>1464</v>
      </c>
      <c r="D23" s="413" t="s">
        <v>605</v>
      </c>
      <c r="E23" s="414" t="s">
        <v>606</v>
      </c>
    </row>
    <row r="24" spans="1:5" ht="39">
      <c r="A24" s="415" t="s">
        <v>639</v>
      </c>
      <c r="B24" s="612"/>
      <c r="C24" s="615"/>
      <c r="D24" s="415" t="s">
        <v>640</v>
      </c>
      <c r="E24" s="416" t="s">
        <v>641</v>
      </c>
    </row>
    <row r="25" spans="1:5" ht="39">
      <c r="A25" s="415" t="s">
        <v>642</v>
      </c>
      <c r="B25" s="612"/>
      <c r="C25" s="615"/>
      <c r="D25" s="415" t="s">
        <v>640</v>
      </c>
      <c r="E25" s="416" t="s">
        <v>628</v>
      </c>
    </row>
    <row r="26" spans="1:5" ht="64.5">
      <c r="A26" s="415" t="s">
        <v>643</v>
      </c>
      <c r="B26" s="612"/>
      <c r="C26" s="615"/>
      <c r="D26" s="415" t="s">
        <v>644</v>
      </c>
      <c r="E26" s="416" t="s">
        <v>628</v>
      </c>
    </row>
    <row r="27" spans="1:5" ht="102.75">
      <c r="A27" s="415" t="s">
        <v>645</v>
      </c>
      <c r="B27" s="612"/>
      <c r="C27" s="615"/>
      <c r="D27" s="415" t="s">
        <v>646</v>
      </c>
      <c r="E27" s="416" t="s">
        <v>647</v>
      </c>
    </row>
    <row r="28" spans="1:5" ht="64.5">
      <c r="A28" s="415" t="s">
        <v>648</v>
      </c>
      <c r="B28" s="612"/>
      <c r="C28" s="615"/>
      <c r="D28" s="415" t="s">
        <v>649</v>
      </c>
      <c r="E28" s="416" t="s">
        <v>628</v>
      </c>
    </row>
    <row r="29" spans="1:5" ht="115.5">
      <c r="A29" s="415" t="s">
        <v>650</v>
      </c>
      <c r="B29" s="612"/>
      <c r="C29" s="615"/>
      <c r="D29" s="415" t="s">
        <v>651</v>
      </c>
      <c r="E29" s="416" t="s">
        <v>628</v>
      </c>
    </row>
    <row r="30" spans="1:5" ht="90">
      <c r="A30" s="415" t="s">
        <v>652</v>
      </c>
      <c r="B30" s="612"/>
      <c r="C30" s="615"/>
      <c r="D30" s="415" t="s">
        <v>653</v>
      </c>
      <c r="E30" s="416" t="s">
        <v>654</v>
      </c>
    </row>
    <row r="31" spans="1:5" ht="64.5">
      <c r="A31" s="415" t="s">
        <v>655</v>
      </c>
      <c r="B31" s="612"/>
      <c r="C31" s="615"/>
      <c r="D31" s="415" t="s">
        <v>656</v>
      </c>
      <c r="E31" s="416" t="s">
        <v>628</v>
      </c>
    </row>
    <row r="32" spans="1:5" ht="51.75">
      <c r="A32" s="415" t="s">
        <v>657</v>
      </c>
      <c r="B32" s="612"/>
      <c r="C32" s="615"/>
      <c r="D32" s="415" t="s">
        <v>658</v>
      </c>
      <c r="E32" s="416" t="s">
        <v>628</v>
      </c>
    </row>
    <row r="33" spans="1:5" ht="90">
      <c r="A33" s="415" t="s">
        <v>659</v>
      </c>
      <c r="B33" s="612"/>
      <c r="C33" s="615"/>
      <c r="D33" s="415" t="s">
        <v>660</v>
      </c>
      <c r="E33" s="416" t="s">
        <v>628</v>
      </c>
    </row>
    <row r="34" spans="1:5" ht="64.5">
      <c r="A34" s="415" t="s">
        <v>661</v>
      </c>
      <c r="B34" s="612"/>
      <c r="C34" s="615"/>
      <c r="D34" s="415" t="s">
        <v>662</v>
      </c>
      <c r="E34" s="416" t="s">
        <v>663</v>
      </c>
    </row>
    <row r="35" spans="1:5" ht="192">
      <c r="A35" s="415" t="s">
        <v>664</v>
      </c>
      <c r="B35" s="612"/>
      <c r="C35" s="615"/>
      <c r="D35" s="415" t="s">
        <v>665</v>
      </c>
      <c r="E35" s="416" t="s">
        <v>666</v>
      </c>
    </row>
    <row r="36" spans="1:5" ht="64.5">
      <c r="A36" s="415" t="s">
        <v>667</v>
      </c>
      <c r="B36" s="612"/>
      <c r="C36" s="615"/>
      <c r="D36" s="415" t="s">
        <v>668</v>
      </c>
      <c r="E36" s="416" t="s">
        <v>669</v>
      </c>
    </row>
    <row r="37" spans="1:5" ht="39">
      <c r="A37" s="415" t="s">
        <v>670</v>
      </c>
      <c r="B37" s="612"/>
      <c r="C37" s="615"/>
      <c r="D37" s="415" t="s">
        <v>671</v>
      </c>
      <c r="E37" s="416" t="s">
        <v>672</v>
      </c>
    </row>
    <row r="38" spans="1:5" ht="64.5">
      <c r="A38" s="415" t="s">
        <v>673</v>
      </c>
      <c r="B38" s="612"/>
      <c r="C38" s="615"/>
      <c r="D38" s="415" t="s">
        <v>674</v>
      </c>
      <c r="E38" s="416" t="s">
        <v>675</v>
      </c>
    </row>
    <row r="39" spans="1:5" ht="77.25">
      <c r="A39" s="415" t="s">
        <v>676</v>
      </c>
      <c r="B39" s="612"/>
      <c r="C39" s="615"/>
      <c r="D39" s="415" t="s">
        <v>677</v>
      </c>
      <c r="E39" s="416" t="s">
        <v>675</v>
      </c>
    </row>
    <row r="40" spans="1:5" ht="167.25" thickBot="1">
      <c r="A40" s="417" t="s">
        <v>678</v>
      </c>
      <c r="B40" s="613"/>
      <c r="C40" s="616"/>
      <c r="D40" s="417" t="s">
        <v>679</v>
      </c>
      <c r="E40" s="418" t="s">
        <v>680</v>
      </c>
    </row>
    <row r="41" spans="1:5" ht="26.25">
      <c r="A41" s="412" t="s">
        <v>681</v>
      </c>
      <c r="B41" s="611">
        <v>0</v>
      </c>
      <c r="C41" s="614">
        <v>950</v>
      </c>
      <c r="D41" s="413" t="s">
        <v>605</v>
      </c>
      <c r="E41" s="414" t="s">
        <v>606</v>
      </c>
    </row>
    <row r="42" spans="1:5" ht="77.25">
      <c r="A42" s="415" t="s">
        <v>682</v>
      </c>
      <c r="B42" s="617"/>
      <c r="C42" s="619"/>
      <c r="D42" s="420" t="s">
        <v>683</v>
      </c>
      <c r="E42" s="400" t="s">
        <v>684</v>
      </c>
    </row>
    <row r="43" spans="1:5" ht="65.25" thickBot="1">
      <c r="A43" s="417" t="s">
        <v>685</v>
      </c>
      <c r="B43" s="618"/>
      <c r="C43" s="620"/>
      <c r="D43" s="421" t="s">
        <v>686</v>
      </c>
      <c r="E43" s="422" t="s">
        <v>687</v>
      </c>
    </row>
    <row r="44" spans="1:5" ht="26.25">
      <c r="A44" s="412" t="s">
        <v>688</v>
      </c>
      <c r="B44" s="611">
        <v>0</v>
      </c>
      <c r="C44" s="614">
        <v>1050</v>
      </c>
      <c r="D44" s="413" t="s">
        <v>605</v>
      </c>
      <c r="E44" s="414" t="s">
        <v>606</v>
      </c>
    </row>
    <row r="45" spans="1:5" ht="115.5">
      <c r="A45" s="423" t="s">
        <v>689</v>
      </c>
      <c r="B45" s="617"/>
      <c r="C45" s="619"/>
      <c r="D45" s="423" t="s">
        <v>690</v>
      </c>
      <c r="E45" s="424" t="s">
        <v>691</v>
      </c>
    </row>
    <row r="46" spans="1:5" ht="141">
      <c r="A46" s="423" t="s">
        <v>692</v>
      </c>
      <c r="B46" s="617"/>
      <c r="C46" s="619"/>
      <c r="D46" s="423" t="s">
        <v>693</v>
      </c>
      <c r="E46" s="424" t="s">
        <v>694</v>
      </c>
    </row>
    <row r="47" spans="1:5" ht="294">
      <c r="A47" s="415" t="s">
        <v>695</v>
      </c>
      <c r="B47" s="617"/>
      <c r="C47" s="621"/>
      <c r="D47" s="425" t="s">
        <v>696</v>
      </c>
      <c r="E47" s="425" t="s">
        <v>697</v>
      </c>
    </row>
    <row r="48" spans="1:5" ht="78" thickBot="1">
      <c r="A48" s="426" t="s">
        <v>698</v>
      </c>
      <c r="B48" s="618"/>
      <c r="C48" s="620"/>
      <c r="D48" s="426" t="s">
        <v>699</v>
      </c>
      <c r="E48" s="427" t="s">
        <v>700</v>
      </c>
    </row>
    <row r="49" spans="1:5" ht="39">
      <c r="A49" s="49" t="s">
        <v>701</v>
      </c>
      <c r="B49" s="611">
        <v>0</v>
      </c>
      <c r="C49" s="614">
        <v>2200</v>
      </c>
      <c r="D49" s="413" t="s">
        <v>605</v>
      </c>
      <c r="E49" s="414" t="s">
        <v>606</v>
      </c>
    </row>
    <row r="50" spans="1:5" ht="26.25">
      <c r="A50" s="423" t="s">
        <v>702</v>
      </c>
      <c r="B50" s="617"/>
      <c r="C50" s="619"/>
      <c r="D50" s="423">
        <v>35000</v>
      </c>
      <c r="E50" s="428">
        <v>36498</v>
      </c>
    </row>
    <row r="51" spans="1:5" ht="39">
      <c r="A51" s="415" t="s">
        <v>703</v>
      </c>
      <c r="B51" s="617"/>
      <c r="C51" s="619"/>
      <c r="D51" s="415" t="s">
        <v>704</v>
      </c>
      <c r="E51" s="400" t="s">
        <v>705</v>
      </c>
    </row>
    <row r="52" spans="1:5" ht="26.25">
      <c r="A52" s="415" t="s">
        <v>706</v>
      </c>
      <c r="B52" s="617"/>
      <c r="C52" s="619"/>
      <c r="D52" s="415" t="s">
        <v>707</v>
      </c>
      <c r="E52" s="400" t="s">
        <v>708</v>
      </c>
    </row>
    <row r="53" spans="1:5" ht="64.5">
      <c r="A53" s="415" t="s">
        <v>709</v>
      </c>
      <c r="B53" s="617"/>
      <c r="C53" s="619"/>
      <c r="D53" s="415" t="s">
        <v>710</v>
      </c>
      <c r="E53" s="400" t="s">
        <v>711</v>
      </c>
    </row>
    <row r="54" spans="1:5" ht="51.75">
      <c r="A54" s="415" t="s">
        <v>712</v>
      </c>
      <c r="B54" s="622"/>
      <c r="C54" s="623"/>
      <c r="D54" s="415">
        <v>150</v>
      </c>
      <c r="E54" s="400">
        <v>210</v>
      </c>
    </row>
    <row r="55" spans="1:5" ht="15.75" thickBot="1">
      <c r="A55" s="366" t="s">
        <v>4</v>
      </c>
      <c r="B55" s="40">
        <f>SUM(B4:B54)</f>
        <v>3597</v>
      </c>
      <c r="C55" s="41">
        <f>SUM(C4:C54)</f>
        <v>21595.5</v>
      </c>
      <c r="D55" s="419"/>
      <c r="E55" s="429"/>
    </row>
  </sheetData>
  <mergeCells count="22">
    <mergeCell ref="B44:B48"/>
    <mergeCell ref="C44:C48"/>
    <mergeCell ref="B49:B54"/>
    <mergeCell ref="C49:C54"/>
    <mergeCell ref="B21:B22"/>
    <mergeCell ref="C21:C22"/>
    <mergeCell ref="B23:B40"/>
    <mergeCell ref="C23:C40"/>
    <mergeCell ref="B41:B43"/>
    <mergeCell ref="C41:C43"/>
    <mergeCell ref="B8:B12"/>
    <mergeCell ref="C8:C12"/>
    <mergeCell ref="B13:B15"/>
    <mergeCell ref="C13:C15"/>
    <mergeCell ref="B16:B20"/>
    <mergeCell ref="C16:C20"/>
    <mergeCell ref="A1:E1"/>
    <mergeCell ref="B2:C2"/>
    <mergeCell ref="A2:A3"/>
    <mergeCell ref="D2:E2"/>
    <mergeCell ref="B4:B7"/>
    <mergeCell ref="C4:C7"/>
  </mergeCells>
  <printOptions/>
  <pageMargins left="0.7" right="0.7" top="0.787401575" bottom="0.787401575" header="0.3" footer="0.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workbookViewId="0" topLeftCell="A1">
      <selection activeCell="I42" sqref="I42"/>
    </sheetView>
  </sheetViews>
  <sheetFormatPr defaultColWidth="9.140625" defaultRowHeight="15"/>
  <cols>
    <col min="1" max="1" width="22.7109375" style="2" customWidth="1"/>
    <col min="2" max="2" width="10.421875" style="3" customWidth="1"/>
    <col min="3" max="3" width="8.28125" style="1" customWidth="1"/>
    <col min="4" max="4" width="6.8515625" style="1" customWidth="1"/>
    <col min="5" max="5" width="8.57421875" style="1" customWidth="1"/>
    <col min="6" max="6" width="7.421875" style="1" customWidth="1"/>
    <col min="7" max="7" width="8.7109375" style="1" customWidth="1"/>
    <col min="8" max="8" width="7.00390625" style="1" customWidth="1"/>
    <col min="9" max="11" width="9.140625" style="1" customWidth="1"/>
    <col min="12" max="12" width="4.7109375" style="1" customWidth="1"/>
    <col min="13" max="16384" width="9.140625" style="1" customWidth="1"/>
  </cols>
  <sheetData>
    <row r="1" spans="1:11" ht="25.5" customHeight="1">
      <c r="A1" s="463" t="s">
        <v>436</v>
      </c>
      <c r="B1" s="464"/>
      <c r="C1" s="464"/>
      <c r="D1" s="464"/>
      <c r="E1" s="464"/>
      <c r="F1" s="464"/>
      <c r="G1" s="464"/>
      <c r="H1" s="464"/>
      <c r="I1" s="464"/>
      <c r="J1" s="465"/>
      <c r="K1" s="466"/>
    </row>
    <row r="2" spans="1:11" s="5" customFormat="1" ht="38.25" customHeight="1">
      <c r="A2" s="15" t="s">
        <v>493</v>
      </c>
      <c r="B2" s="8"/>
      <c r="C2" s="471" t="s">
        <v>0</v>
      </c>
      <c r="D2" s="471"/>
      <c r="E2" s="471" t="s">
        <v>2</v>
      </c>
      <c r="F2" s="471"/>
      <c r="G2" s="471" t="s">
        <v>1</v>
      </c>
      <c r="H2" s="471"/>
      <c r="I2" s="469" t="s">
        <v>3</v>
      </c>
      <c r="J2" s="470"/>
      <c r="K2" s="430" t="s">
        <v>4</v>
      </c>
    </row>
    <row r="3" spans="1:11" s="5" customFormat="1" ht="13.5" customHeight="1" thickBot="1">
      <c r="A3" s="43"/>
      <c r="B3" s="47"/>
      <c r="C3" s="48" t="s">
        <v>21</v>
      </c>
      <c r="D3" s="48" t="s">
        <v>22</v>
      </c>
      <c r="E3" s="48" t="s">
        <v>21</v>
      </c>
      <c r="F3" s="48" t="s">
        <v>22</v>
      </c>
      <c r="G3" s="48" t="s">
        <v>21</v>
      </c>
      <c r="H3" s="48" t="s">
        <v>22</v>
      </c>
      <c r="I3" s="143" t="s">
        <v>21</v>
      </c>
      <c r="J3" s="143" t="s">
        <v>22</v>
      </c>
      <c r="K3" s="41"/>
    </row>
    <row r="4" spans="1:11" s="6" customFormat="1" ht="15">
      <c r="A4" s="368" t="s">
        <v>496</v>
      </c>
      <c r="B4" s="9"/>
      <c r="C4" s="456"/>
      <c r="D4" s="457"/>
      <c r="E4" s="457"/>
      <c r="F4" s="457"/>
      <c r="G4" s="457"/>
      <c r="H4" s="457"/>
      <c r="I4" s="457"/>
      <c r="J4" s="457"/>
      <c r="K4" s="458"/>
    </row>
    <row r="5" spans="1:11" s="2" customFormat="1" ht="25.5">
      <c r="A5" s="374" t="s">
        <v>10</v>
      </c>
      <c r="B5" s="372" t="s">
        <v>9</v>
      </c>
      <c r="C5" s="453"/>
      <c r="D5" s="454"/>
      <c r="E5" s="454"/>
      <c r="F5" s="454"/>
      <c r="G5" s="454"/>
      <c r="H5" s="454"/>
      <c r="I5" s="454"/>
      <c r="J5" s="454"/>
      <c r="K5" s="455"/>
    </row>
    <row r="6" spans="1:11" ht="12.75" customHeight="1">
      <c r="A6" s="375" t="s">
        <v>5</v>
      </c>
      <c r="B6" s="369" t="s">
        <v>8</v>
      </c>
      <c r="C6" s="197"/>
      <c r="D6" s="197"/>
      <c r="E6" s="197"/>
      <c r="F6" s="197"/>
      <c r="G6" s="197"/>
      <c r="H6" s="197"/>
      <c r="I6" s="175"/>
      <c r="J6" s="198"/>
      <c r="K6" s="196">
        <f aca="true" t="shared" si="0" ref="K6:K15">SUM(C6:J6)</f>
        <v>0</v>
      </c>
    </row>
    <row r="7" spans="1:11" ht="12.75" customHeight="1">
      <c r="A7" s="375" t="s">
        <v>11</v>
      </c>
      <c r="B7" s="371" t="s">
        <v>6</v>
      </c>
      <c r="C7" s="197"/>
      <c r="D7" s="197"/>
      <c r="E7" s="197"/>
      <c r="F7" s="197"/>
      <c r="G7" s="197">
        <v>1</v>
      </c>
      <c r="H7" s="197">
        <v>1</v>
      </c>
      <c r="I7" s="175">
        <v>3</v>
      </c>
      <c r="J7" s="198">
        <v>3</v>
      </c>
      <c r="K7" s="196">
        <f t="shared" si="0"/>
        <v>8</v>
      </c>
    </row>
    <row r="8" spans="1:11" ht="26.25" customHeight="1">
      <c r="A8" s="375" t="s">
        <v>12</v>
      </c>
      <c r="B8" s="371">
        <v>41.43</v>
      </c>
      <c r="C8" s="197"/>
      <c r="D8" s="197"/>
      <c r="E8" s="197"/>
      <c r="F8" s="197"/>
      <c r="G8" s="197"/>
      <c r="H8" s="197"/>
      <c r="I8" s="175"/>
      <c r="J8" s="198"/>
      <c r="K8" s="196">
        <f t="shared" si="0"/>
        <v>0</v>
      </c>
    </row>
    <row r="9" spans="1:11" ht="25.5">
      <c r="A9" s="375" t="s">
        <v>13</v>
      </c>
      <c r="B9" s="371" t="s">
        <v>7</v>
      </c>
      <c r="C9" s="197"/>
      <c r="D9" s="197"/>
      <c r="E9" s="197"/>
      <c r="F9" s="197"/>
      <c r="G9" s="197"/>
      <c r="H9" s="197"/>
      <c r="I9" s="175"/>
      <c r="J9" s="198"/>
      <c r="K9" s="196">
        <f t="shared" si="0"/>
        <v>0</v>
      </c>
    </row>
    <row r="10" spans="1:11" ht="25.5">
      <c r="A10" s="375" t="s">
        <v>14</v>
      </c>
      <c r="B10" s="371" t="s">
        <v>20</v>
      </c>
      <c r="C10" s="197"/>
      <c r="D10" s="197"/>
      <c r="E10" s="197"/>
      <c r="F10" s="197"/>
      <c r="G10" s="197"/>
      <c r="H10" s="197"/>
      <c r="I10" s="175"/>
      <c r="J10" s="198"/>
      <c r="K10" s="196">
        <f t="shared" si="0"/>
        <v>0</v>
      </c>
    </row>
    <row r="11" spans="1:16" ht="12.75" customHeight="1">
      <c r="A11" s="375" t="s">
        <v>15</v>
      </c>
      <c r="B11" s="371">
        <v>62.65</v>
      </c>
      <c r="C11" s="197"/>
      <c r="D11" s="197"/>
      <c r="E11" s="197"/>
      <c r="F11" s="197"/>
      <c r="G11" s="197"/>
      <c r="H11" s="197"/>
      <c r="I11" s="175"/>
      <c r="J11" s="198"/>
      <c r="K11" s="196">
        <f t="shared" si="0"/>
        <v>0</v>
      </c>
      <c r="M11" s="68"/>
      <c r="N11" s="68"/>
      <c r="O11" s="68"/>
      <c r="P11" s="68"/>
    </row>
    <row r="12" spans="1:16" ht="25.5" customHeight="1">
      <c r="A12" s="375" t="s">
        <v>16</v>
      </c>
      <c r="B12" s="371">
        <v>68</v>
      </c>
      <c r="C12" s="197"/>
      <c r="D12" s="197"/>
      <c r="E12" s="197"/>
      <c r="F12" s="197"/>
      <c r="G12" s="197"/>
      <c r="H12" s="197"/>
      <c r="I12" s="175"/>
      <c r="J12" s="198"/>
      <c r="K12" s="196">
        <f t="shared" si="0"/>
        <v>0</v>
      </c>
      <c r="M12" s="68"/>
      <c r="N12" s="68"/>
      <c r="O12" s="68"/>
      <c r="P12" s="68"/>
    </row>
    <row r="13" spans="1:11" ht="25.5" customHeight="1">
      <c r="A13" s="375" t="s">
        <v>17</v>
      </c>
      <c r="B13" s="371">
        <v>74.75</v>
      </c>
      <c r="C13" s="197"/>
      <c r="D13" s="197"/>
      <c r="E13" s="197"/>
      <c r="F13" s="197"/>
      <c r="G13" s="197"/>
      <c r="H13" s="197"/>
      <c r="I13" s="175"/>
      <c r="J13" s="198"/>
      <c r="K13" s="196">
        <f t="shared" si="0"/>
        <v>0</v>
      </c>
    </row>
    <row r="14" spans="1:11" ht="25.5" customHeight="1">
      <c r="A14" s="375" t="s">
        <v>18</v>
      </c>
      <c r="B14" s="371">
        <v>77</v>
      </c>
      <c r="C14" s="197"/>
      <c r="D14" s="197"/>
      <c r="E14" s="197"/>
      <c r="F14" s="197"/>
      <c r="G14" s="197"/>
      <c r="H14" s="197"/>
      <c r="I14" s="175"/>
      <c r="J14" s="198"/>
      <c r="K14" s="196">
        <f t="shared" si="0"/>
        <v>0</v>
      </c>
    </row>
    <row r="15" spans="1:11" ht="25.5" customHeight="1">
      <c r="A15" s="21" t="s">
        <v>19</v>
      </c>
      <c r="B15" s="22">
        <v>81.82</v>
      </c>
      <c r="C15" s="199"/>
      <c r="D15" s="199"/>
      <c r="E15" s="199"/>
      <c r="F15" s="199"/>
      <c r="G15" s="199"/>
      <c r="H15" s="199"/>
      <c r="I15" s="200"/>
      <c r="J15" s="201"/>
      <c r="K15" s="202">
        <f t="shared" si="0"/>
        <v>0</v>
      </c>
    </row>
    <row r="16" spans="1:11" ht="12.75" customHeight="1">
      <c r="A16" s="125" t="s">
        <v>133</v>
      </c>
      <c r="B16" s="205" t="s">
        <v>499</v>
      </c>
      <c r="C16" s="213">
        <f>SUM(C6:C15)</f>
        <v>0</v>
      </c>
      <c r="D16" s="216">
        <f aca="true" t="shared" si="1" ref="D16:J16">SUM(D6:D15)</f>
        <v>0</v>
      </c>
      <c r="E16" s="216">
        <f t="shared" si="1"/>
        <v>0</v>
      </c>
      <c r="F16" s="216">
        <f t="shared" si="1"/>
        <v>0</v>
      </c>
      <c r="G16" s="216">
        <f t="shared" si="1"/>
        <v>1</v>
      </c>
      <c r="H16" s="216">
        <f t="shared" si="1"/>
        <v>1</v>
      </c>
      <c r="I16" s="216">
        <f t="shared" si="1"/>
        <v>3</v>
      </c>
      <c r="J16" s="217">
        <f t="shared" si="1"/>
        <v>3</v>
      </c>
      <c r="K16" s="202">
        <f>SUM(K6:K15)</f>
        <v>8</v>
      </c>
    </row>
    <row r="17" spans="1:11" s="6" customFormat="1" ht="30">
      <c r="A17" s="368" t="s">
        <v>497</v>
      </c>
      <c r="B17" s="9"/>
      <c r="C17" s="456"/>
      <c r="D17" s="457"/>
      <c r="E17" s="457"/>
      <c r="F17" s="457"/>
      <c r="G17" s="457"/>
      <c r="H17" s="457"/>
      <c r="I17" s="457"/>
      <c r="J17" s="457"/>
      <c r="K17" s="458"/>
    </row>
    <row r="18" spans="1:11" s="2" customFormat="1" ht="25.5" customHeight="1">
      <c r="A18" s="374" t="s">
        <v>10</v>
      </c>
      <c r="B18" s="372" t="s">
        <v>9</v>
      </c>
      <c r="C18" s="453"/>
      <c r="D18" s="454"/>
      <c r="E18" s="454"/>
      <c r="F18" s="454"/>
      <c r="G18" s="454"/>
      <c r="H18" s="454"/>
      <c r="I18" s="454"/>
      <c r="J18" s="454"/>
      <c r="K18" s="455"/>
    </row>
    <row r="19" spans="1:11" ht="12.75" customHeight="1">
      <c r="A19" s="375" t="s">
        <v>5</v>
      </c>
      <c r="B19" s="369" t="s">
        <v>8</v>
      </c>
      <c r="C19" s="197"/>
      <c r="D19" s="197"/>
      <c r="E19" s="197"/>
      <c r="F19" s="197"/>
      <c r="G19" s="197"/>
      <c r="H19" s="197"/>
      <c r="I19" s="175"/>
      <c r="J19" s="198"/>
      <c r="K19" s="196">
        <f aca="true" t="shared" si="2" ref="K19:K28">SUM(C19:J19)</f>
        <v>0</v>
      </c>
    </row>
    <row r="20" spans="1:11" ht="12.75" customHeight="1">
      <c r="A20" s="375" t="s">
        <v>11</v>
      </c>
      <c r="B20" s="371" t="s">
        <v>6</v>
      </c>
      <c r="C20" s="197"/>
      <c r="D20" s="197"/>
      <c r="E20" s="197"/>
      <c r="F20" s="197"/>
      <c r="G20" s="197"/>
      <c r="H20" s="197"/>
      <c r="I20" s="175"/>
      <c r="J20" s="198"/>
      <c r="K20" s="196">
        <f t="shared" si="2"/>
        <v>0</v>
      </c>
    </row>
    <row r="21" spans="1:11" ht="25.5" customHeight="1">
      <c r="A21" s="375" t="s">
        <v>12</v>
      </c>
      <c r="B21" s="371">
        <v>41.43</v>
      </c>
      <c r="C21" s="197"/>
      <c r="D21" s="197"/>
      <c r="E21" s="197"/>
      <c r="F21" s="197"/>
      <c r="G21" s="197"/>
      <c r="H21" s="197"/>
      <c r="I21" s="175"/>
      <c r="J21" s="198"/>
      <c r="K21" s="196">
        <f t="shared" si="2"/>
        <v>0</v>
      </c>
    </row>
    <row r="22" spans="1:11" ht="25.5">
      <c r="A22" s="375" t="s">
        <v>13</v>
      </c>
      <c r="B22" s="371" t="s">
        <v>7</v>
      </c>
      <c r="C22" s="197"/>
      <c r="D22" s="197"/>
      <c r="E22" s="197"/>
      <c r="F22" s="197"/>
      <c r="G22" s="197"/>
      <c r="H22" s="197"/>
      <c r="I22" s="175"/>
      <c r="J22" s="198"/>
      <c r="K22" s="196">
        <f t="shared" si="2"/>
        <v>0</v>
      </c>
    </row>
    <row r="23" spans="1:11" ht="25.5">
      <c r="A23" s="375" t="s">
        <v>14</v>
      </c>
      <c r="B23" s="371" t="s">
        <v>20</v>
      </c>
      <c r="C23" s="197"/>
      <c r="D23" s="197"/>
      <c r="E23" s="197"/>
      <c r="F23" s="197"/>
      <c r="G23" s="197"/>
      <c r="H23" s="197"/>
      <c r="I23" s="175"/>
      <c r="J23" s="198"/>
      <c r="K23" s="196">
        <f t="shared" si="2"/>
        <v>0</v>
      </c>
    </row>
    <row r="24" spans="1:11" ht="15">
      <c r="A24" s="375" t="s">
        <v>15</v>
      </c>
      <c r="B24" s="371">
        <v>62.65</v>
      </c>
      <c r="C24" s="197">
        <v>1</v>
      </c>
      <c r="D24" s="197">
        <v>1</v>
      </c>
      <c r="E24" s="197"/>
      <c r="F24" s="197"/>
      <c r="G24" s="197">
        <v>2</v>
      </c>
      <c r="H24" s="197">
        <v>2</v>
      </c>
      <c r="I24" s="175">
        <v>2</v>
      </c>
      <c r="J24" s="198">
        <v>2</v>
      </c>
      <c r="K24" s="196">
        <f t="shared" si="2"/>
        <v>10</v>
      </c>
    </row>
    <row r="25" spans="1:11" ht="25.5">
      <c r="A25" s="375" t="s">
        <v>16</v>
      </c>
      <c r="B25" s="371">
        <v>68</v>
      </c>
      <c r="C25" s="197"/>
      <c r="D25" s="197"/>
      <c r="E25" s="197"/>
      <c r="F25" s="197"/>
      <c r="G25" s="197"/>
      <c r="H25" s="197"/>
      <c r="I25" s="175"/>
      <c r="J25" s="198"/>
      <c r="K25" s="196">
        <f t="shared" si="2"/>
        <v>0</v>
      </c>
    </row>
    <row r="26" spans="1:11" ht="25.5">
      <c r="A26" s="375" t="s">
        <v>17</v>
      </c>
      <c r="B26" s="371">
        <v>74.75</v>
      </c>
      <c r="C26" s="197"/>
      <c r="D26" s="197"/>
      <c r="E26" s="197"/>
      <c r="F26" s="197"/>
      <c r="G26" s="197"/>
      <c r="H26" s="197"/>
      <c r="I26" s="175"/>
      <c r="J26" s="198"/>
      <c r="K26" s="196">
        <f t="shared" si="2"/>
        <v>0</v>
      </c>
    </row>
    <row r="27" spans="1:11" ht="25.5">
      <c r="A27" s="375" t="s">
        <v>18</v>
      </c>
      <c r="B27" s="371">
        <v>77</v>
      </c>
      <c r="C27" s="197"/>
      <c r="D27" s="197"/>
      <c r="E27" s="197"/>
      <c r="F27" s="197"/>
      <c r="G27" s="197"/>
      <c r="H27" s="197"/>
      <c r="I27" s="175"/>
      <c r="J27" s="198"/>
      <c r="K27" s="196">
        <f t="shared" si="2"/>
        <v>0</v>
      </c>
    </row>
    <row r="28" spans="1:11" ht="25.5">
      <c r="A28" s="21" t="s">
        <v>19</v>
      </c>
      <c r="B28" s="22">
        <v>81.82</v>
      </c>
      <c r="C28" s="199"/>
      <c r="D28" s="199"/>
      <c r="E28" s="199"/>
      <c r="F28" s="199"/>
      <c r="G28" s="199"/>
      <c r="H28" s="199"/>
      <c r="I28" s="200"/>
      <c r="J28" s="201"/>
      <c r="K28" s="202">
        <f t="shared" si="2"/>
        <v>0</v>
      </c>
    </row>
    <row r="29" spans="1:11" ht="15">
      <c r="A29" s="125" t="s">
        <v>133</v>
      </c>
      <c r="B29" s="205" t="s">
        <v>499</v>
      </c>
      <c r="C29" s="213">
        <f>SUM(C19:C28)</f>
        <v>1</v>
      </c>
      <c r="D29" s="216">
        <f aca="true" t="shared" si="3" ref="D29:J29">SUM(D19:D28)</f>
        <v>1</v>
      </c>
      <c r="E29" s="216">
        <f t="shared" si="3"/>
        <v>0</v>
      </c>
      <c r="F29" s="216">
        <f t="shared" si="3"/>
        <v>0</v>
      </c>
      <c r="G29" s="216">
        <f t="shared" si="3"/>
        <v>2</v>
      </c>
      <c r="H29" s="216">
        <f t="shared" si="3"/>
        <v>2</v>
      </c>
      <c r="I29" s="216">
        <f t="shared" si="3"/>
        <v>2</v>
      </c>
      <c r="J29" s="217">
        <f t="shared" si="3"/>
        <v>2</v>
      </c>
      <c r="K29" s="202">
        <f>SUM(K19:K28)</f>
        <v>10</v>
      </c>
    </row>
    <row r="30" spans="1:11" ht="45">
      <c r="A30" s="368" t="s">
        <v>498</v>
      </c>
      <c r="B30" s="9"/>
      <c r="C30" s="456"/>
      <c r="D30" s="457"/>
      <c r="E30" s="457"/>
      <c r="F30" s="457"/>
      <c r="G30" s="457"/>
      <c r="H30" s="457"/>
      <c r="I30" s="457"/>
      <c r="J30" s="457"/>
      <c r="K30" s="458"/>
    </row>
    <row r="31" spans="1:11" ht="25.5">
      <c r="A31" s="374" t="s">
        <v>10</v>
      </c>
      <c r="B31" s="372" t="s">
        <v>9</v>
      </c>
      <c r="C31" s="453"/>
      <c r="D31" s="454"/>
      <c r="E31" s="454"/>
      <c r="F31" s="454"/>
      <c r="G31" s="454"/>
      <c r="H31" s="454"/>
      <c r="I31" s="454"/>
      <c r="J31" s="454"/>
      <c r="K31" s="455"/>
    </row>
    <row r="32" spans="1:11" ht="15">
      <c r="A32" s="375" t="s">
        <v>5</v>
      </c>
      <c r="B32" s="369" t="s">
        <v>8</v>
      </c>
      <c r="C32" s="197"/>
      <c r="D32" s="197"/>
      <c r="E32" s="197"/>
      <c r="F32" s="197"/>
      <c r="G32" s="197"/>
      <c r="H32" s="197"/>
      <c r="I32" s="175"/>
      <c r="J32" s="198"/>
      <c r="K32" s="196">
        <f aca="true" t="shared" si="4" ref="K32:K41">SUM(C32:J32)</f>
        <v>0</v>
      </c>
    </row>
    <row r="33" spans="1:11" ht="15">
      <c r="A33" s="375" t="s">
        <v>11</v>
      </c>
      <c r="B33" s="371" t="s">
        <v>6</v>
      </c>
      <c r="C33" s="197"/>
      <c r="D33" s="197"/>
      <c r="E33" s="197"/>
      <c r="F33" s="197"/>
      <c r="G33" s="197"/>
      <c r="H33" s="197"/>
      <c r="I33" s="175"/>
      <c r="J33" s="198"/>
      <c r="K33" s="196">
        <f t="shared" si="4"/>
        <v>0</v>
      </c>
    </row>
    <row r="34" spans="1:11" ht="25.5">
      <c r="A34" s="375" t="s">
        <v>12</v>
      </c>
      <c r="B34" s="371">
        <v>41.43</v>
      </c>
      <c r="C34" s="197"/>
      <c r="D34" s="197"/>
      <c r="E34" s="197"/>
      <c r="F34" s="197"/>
      <c r="G34" s="197"/>
      <c r="H34" s="197"/>
      <c r="I34" s="175"/>
      <c r="J34" s="198"/>
      <c r="K34" s="196">
        <f t="shared" si="4"/>
        <v>0</v>
      </c>
    </row>
    <row r="35" spans="1:11" ht="25.5">
      <c r="A35" s="375" t="s">
        <v>13</v>
      </c>
      <c r="B35" s="371" t="s">
        <v>7</v>
      </c>
      <c r="C35" s="197"/>
      <c r="D35" s="197"/>
      <c r="E35" s="197"/>
      <c r="F35" s="197"/>
      <c r="G35" s="197"/>
      <c r="H35" s="197"/>
      <c r="I35" s="175"/>
      <c r="J35" s="198"/>
      <c r="K35" s="196">
        <f t="shared" si="4"/>
        <v>0</v>
      </c>
    </row>
    <row r="36" spans="1:11" ht="25.5">
      <c r="A36" s="375" t="s">
        <v>14</v>
      </c>
      <c r="B36" s="371" t="s">
        <v>20</v>
      </c>
      <c r="C36" s="197"/>
      <c r="D36" s="197"/>
      <c r="E36" s="197"/>
      <c r="F36" s="197"/>
      <c r="G36" s="197">
        <v>1</v>
      </c>
      <c r="H36" s="197">
        <v>1</v>
      </c>
      <c r="I36" s="175"/>
      <c r="J36" s="198"/>
      <c r="K36" s="196">
        <f t="shared" si="4"/>
        <v>2</v>
      </c>
    </row>
    <row r="37" spans="1:11" ht="15">
      <c r="A37" s="375" t="s">
        <v>15</v>
      </c>
      <c r="B37" s="371">
        <v>62.65</v>
      </c>
      <c r="C37" s="197"/>
      <c r="D37" s="197"/>
      <c r="E37" s="197"/>
      <c r="F37" s="197"/>
      <c r="G37" s="197"/>
      <c r="H37" s="197"/>
      <c r="I37" s="175"/>
      <c r="J37" s="198"/>
      <c r="K37" s="196">
        <f t="shared" si="4"/>
        <v>0</v>
      </c>
    </row>
    <row r="38" spans="1:11" ht="25.5">
      <c r="A38" s="375" t="s">
        <v>16</v>
      </c>
      <c r="B38" s="371">
        <v>68</v>
      </c>
      <c r="C38" s="197"/>
      <c r="D38" s="197"/>
      <c r="E38" s="197"/>
      <c r="F38" s="197"/>
      <c r="G38" s="197"/>
      <c r="H38" s="197"/>
      <c r="I38" s="175"/>
      <c r="J38" s="198"/>
      <c r="K38" s="196">
        <f t="shared" si="4"/>
        <v>0</v>
      </c>
    </row>
    <row r="39" spans="1:11" ht="25.5">
      <c r="A39" s="375" t="s">
        <v>17</v>
      </c>
      <c r="B39" s="371">
        <v>74.75</v>
      </c>
      <c r="C39" s="197"/>
      <c r="D39" s="197"/>
      <c r="E39" s="197"/>
      <c r="F39" s="197"/>
      <c r="G39" s="197"/>
      <c r="H39" s="197"/>
      <c r="I39" s="175"/>
      <c r="J39" s="198"/>
      <c r="K39" s="196">
        <f t="shared" si="4"/>
        <v>0</v>
      </c>
    </row>
    <row r="40" spans="1:11" ht="25.5">
      <c r="A40" s="375" t="s">
        <v>18</v>
      </c>
      <c r="B40" s="371">
        <v>77</v>
      </c>
      <c r="C40" s="197"/>
      <c r="D40" s="197"/>
      <c r="E40" s="197"/>
      <c r="F40" s="197"/>
      <c r="G40" s="197"/>
      <c r="H40" s="197"/>
      <c r="I40" s="175"/>
      <c r="J40" s="198"/>
      <c r="K40" s="196">
        <f t="shared" si="4"/>
        <v>0</v>
      </c>
    </row>
    <row r="41" spans="1:11" ht="25.5">
      <c r="A41" s="21" t="s">
        <v>19</v>
      </c>
      <c r="B41" s="22">
        <v>81.82</v>
      </c>
      <c r="C41" s="199"/>
      <c r="D41" s="199"/>
      <c r="E41" s="199"/>
      <c r="F41" s="199"/>
      <c r="G41" s="199"/>
      <c r="H41" s="199"/>
      <c r="I41" s="200">
        <v>1</v>
      </c>
      <c r="J41" s="201">
        <v>1</v>
      </c>
      <c r="K41" s="202">
        <f t="shared" si="4"/>
        <v>2</v>
      </c>
    </row>
    <row r="42" spans="1:11" ht="15">
      <c r="A42" s="125" t="s">
        <v>133</v>
      </c>
      <c r="B42" s="212" t="s">
        <v>499</v>
      </c>
      <c r="C42" s="213">
        <f aca="true" t="shared" si="5" ref="C42:K42">SUM(C31:C40)</f>
        <v>0</v>
      </c>
      <c r="D42" s="213">
        <f t="shared" si="5"/>
        <v>0</v>
      </c>
      <c r="E42" s="213">
        <f t="shared" si="5"/>
        <v>0</v>
      </c>
      <c r="F42" s="213">
        <f t="shared" si="5"/>
        <v>0</v>
      </c>
      <c r="G42" s="213">
        <f t="shared" si="5"/>
        <v>1</v>
      </c>
      <c r="H42" s="213">
        <f t="shared" si="5"/>
        <v>1</v>
      </c>
      <c r="I42" s="213">
        <f t="shared" si="5"/>
        <v>0</v>
      </c>
      <c r="J42" s="214">
        <f t="shared" si="5"/>
        <v>0</v>
      </c>
      <c r="K42" s="196">
        <f t="shared" si="5"/>
        <v>2</v>
      </c>
    </row>
    <row r="43" spans="1:11" ht="30">
      <c r="A43" s="363" t="s">
        <v>500</v>
      </c>
      <c r="B43" s="212" t="s">
        <v>499</v>
      </c>
      <c r="C43" s="453"/>
      <c r="D43" s="454"/>
      <c r="E43" s="454"/>
      <c r="F43" s="454"/>
      <c r="G43" s="454"/>
      <c r="H43" s="454"/>
      <c r="I43" s="454"/>
      <c r="J43" s="454"/>
      <c r="K43" s="455"/>
    </row>
    <row r="44" spans="1:11" ht="25.5">
      <c r="A44" s="374" t="s">
        <v>10</v>
      </c>
      <c r="B44" s="372" t="s">
        <v>9</v>
      </c>
      <c r="C44" s="453"/>
      <c r="D44" s="454"/>
      <c r="E44" s="454"/>
      <c r="F44" s="454"/>
      <c r="G44" s="454"/>
      <c r="H44" s="454"/>
      <c r="I44" s="454"/>
      <c r="J44" s="454"/>
      <c r="K44" s="455"/>
    </row>
    <row r="45" spans="1:11" ht="15">
      <c r="A45" s="375" t="s">
        <v>5</v>
      </c>
      <c r="B45" s="369" t="s">
        <v>8</v>
      </c>
      <c r="C45" s="197"/>
      <c r="D45" s="197"/>
      <c r="E45" s="197"/>
      <c r="F45" s="197"/>
      <c r="G45" s="197"/>
      <c r="H45" s="197"/>
      <c r="I45" s="175"/>
      <c r="J45" s="198"/>
      <c r="K45" s="196">
        <f>SUM(C45:J45)</f>
        <v>0</v>
      </c>
    </row>
    <row r="46" spans="1:11" ht="15">
      <c r="A46" s="375" t="s">
        <v>11</v>
      </c>
      <c r="B46" s="371" t="s">
        <v>6</v>
      </c>
      <c r="C46" s="197">
        <v>1</v>
      </c>
      <c r="D46" s="197"/>
      <c r="E46" s="197"/>
      <c r="F46" s="197"/>
      <c r="G46" s="197">
        <v>1</v>
      </c>
      <c r="H46" s="197"/>
      <c r="I46" s="175">
        <v>1</v>
      </c>
      <c r="J46" s="198">
        <v>1</v>
      </c>
      <c r="K46" s="196">
        <f aca="true" t="shared" si="6" ref="K46:K54">SUM(C46:J46)</f>
        <v>4</v>
      </c>
    </row>
    <row r="47" spans="1:11" ht="25.5">
      <c r="A47" s="375" t="s">
        <v>12</v>
      </c>
      <c r="B47" s="371">
        <v>41.43</v>
      </c>
      <c r="C47" s="197"/>
      <c r="D47" s="197"/>
      <c r="E47" s="197"/>
      <c r="F47" s="197"/>
      <c r="G47" s="197"/>
      <c r="H47" s="197"/>
      <c r="I47" s="175"/>
      <c r="J47" s="198"/>
      <c r="K47" s="196">
        <f t="shared" si="6"/>
        <v>0</v>
      </c>
    </row>
    <row r="48" spans="1:11" ht="25.5">
      <c r="A48" s="375" t="s">
        <v>13</v>
      </c>
      <c r="B48" s="371" t="s">
        <v>7</v>
      </c>
      <c r="C48" s="197"/>
      <c r="D48" s="197"/>
      <c r="E48" s="197"/>
      <c r="F48" s="197"/>
      <c r="G48" s="197"/>
      <c r="H48" s="197"/>
      <c r="I48" s="175"/>
      <c r="J48" s="198"/>
      <c r="K48" s="196">
        <f t="shared" si="6"/>
        <v>0</v>
      </c>
    </row>
    <row r="49" spans="1:11" ht="25.5">
      <c r="A49" s="375" t="s">
        <v>14</v>
      </c>
      <c r="B49" s="371" t="s">
        <v>20</v>
      </c>
      <c r="C49" s="197"/>
      <c r="D49" s="197"/>
      <c r="E49" s="197"/>
      <c r="F49" s="197"/>
      <c r="G49" s="197"/>
      <c r="H49" s="197"/>
      <c r="I49" s="175"/>
      <c r="J49" s="198"/>
      <c r="K49" s="196">
        <f t="shared" si="6"/>
        <v>0</v>
      </c>
    </row>
    <row r="50" spans="1:11" ht="15">
      <c r="A50" s="375" t="s">
        <v>15</v>
      </c>
      <c r="B50" s="371">
        <v>62.65</v>
      </c>
      <c r="C50" s="197"/>
      <c r="D50" s="197"/>
      <c r="E50" s="197"/>
      <c r="F50" s="197"/>
      <c r="G50" s="197"/>
      <c r="H50" s="197"/>
      <c r="I50" s="175"/>
      <c r="J50" s="198"/>
      <c r="K50" s="196">
        <f t="shared" si="6"/>
        <v>0</v>
      </c>
    </row>
    <row r="51" spans="1:11" ht="25.5">
      <c r="A51" s="375" t="s">
        <v>16</v>
      </c>
      <c r="B51" s="371">
        <v>68</v>
      </c>
      <c r="C51" s="197"/>
      <c r="D51" s="197"/>
      <c r="E51" s="197"/>
      <c r="F51" s="197"/>
      <c r="G51" s="197"/>
      <c r="H51" s="197"/>
      <c r="I51" s="175"/>
      <c r="J51" s="198"/>
      <c r="K51" s="196">
        <f t="shared" si="6"/>
        <v>0</v>
      </c>
    </row>
    <row r="52" spans="1:11" ht="25.5">
      <c r="A52" s="375" t="s">
        <v>17</v>
      </c>
      <c r="B52" s="371">
        <v>74.75</v>
      </c>
      <c r="C52" s="197"/>
      <c r="D52" s="197"/>
      <c r="E52" s="197"/>
      <c r="F52" s="197"/>
      <c r="G52" s="197"/>
      <c r="H52" s="197"/>
      <c r="I52" s="175"/>
      <c r="J52" s="198"/>
      <c r="K52" s="196">
        <f t="shared" si="6"/>
        <v>0</v>
      </c>
    </row>
    <row r="53" spans="1:11" ht="25.5">
      <c r="A53" s="375" t="s">
        <v>18</v>
      </c>
      <c r="B53" s="371">
        <v>77</v>
      </c>
      <c r="C53" s="197"/>
      <c r="D53" s="197"/>
      <c r="E53" s="197"/>
      <c r="F53" s="197"/>
      <c r="G53" s="197"/>
      <c r="H53" s="197"/>
      <c r="I53" s="175"/>
      <c r="J53" s="198"/>
      <c r="K53" s="196">
        <f t="shared" si="6"/>
        <v>0</v>
      </c>
    </row>
    <row r="54" spans="1:11" ht="25.5">
      <c r="A54" s="375" t="s">
        <v>19</v>
      </c>
      <c r="B54" s="371">
        <v>81.82</v>
      </c>
      <c r="C54" s="197"/>
      <c r="D54" s="197"/>
      <c r="E54" s="197"/>
      <c r="F54" s="197"/>
      <c r="G54" s="197"/>
      <c r="H54" s="197"/>
      <c r="I54" s="175"/>
      <c r="J54" s="198"/>
      <c r="K54" s="196">
        <f t="shared" si="6"/>
        <v>0</v>
      </c>
    </row>
    <row r="55" spans="1:11" ht="15">
      <c r="A55" s="125" t="s">
        <v>133</v>
      </c>
      <c r="B55" s="212" t="s">
        <v>499</v>
      </c>
      <c r="C55" s="213">
        <f>SUM(C45:C54)</f>
        <v>1</v>
      </c>
      <c r="D55" s="213">
        <f aca="true" t="shared" si="7" ref="D55:J55">SUM(D45:D54)</f>
        <v>0</v>
      </c>
      <c r="E55" s="213">
        <f t="shared" si="7"/>
        <v>0</v>
      </c>
      <c r="F55" s="213">
        <f t="shared" si="7"/>
        <v>0</v>
      </c>
      <c r="G55" s="213">
        <f t="shared" si="7"/>
        <v>1</v>
      </c>
      <c r="H55" s="213">
        <f t="shared" si="7"/>
        <v>0</v>
      </c>
      <c r="I55" s="213">
        <f t="shared" si="7"/>
        <v>1</v>
      </c>
      <c r="J55" s="214">
        <f t="shared" si="7"/>
        <v>1</v>
      </c>
      <c r="K55" s="196">
        <f>SUM(K45:K54)</f>
        <v>4</v>
      </c>
    </row>
    <row r="56" spans="1:11" ht="30">
      <c r="A56" s="368" t="s">
        <v>501</v>
      </c>
      <c r="B56" s="9"/>
      <c r="C56" s="456"/>
      <c r="D56" s="457"/>
      <c r="E56" s="457"/>
      <c r="F56" s="457"/>
      <c r="G56" s="457"/>
      <c r="H56" s="457"/>
      <c r="I56" s="457"/>
      <c r="J56" s="457"/>
      <c r="K56" s="458"/>
    </row>
    <row r="57" spans="1:11" ht="25.5">
      <c r="A57" s="374" t="s">
        <v>10</v>
      </c>
      <c r="B57" s="372" t="s">
        <v>9</v>
      </c>
      <c r="C57" s="453"/>
      <c r="D57" s="454"/>
      <c r="E57" s="454"/>
      <c r="F57" s="454"/>
      <c r="G57" s="454"/>
      <c r="H57" s="454"/>
      <c r="I57" s="454"/>
      <c r="J57" s="454"/>
      <c r="K57" s="455"/>
    </row>
    <row r="58" spans="1:11" ht="15">
      <c r="A58" s="375" t="s">
        <v>5</v>
      </c>
      <c r="B58" s="369" t="s">
        <v>8</v>
      </c>
      <c r="C58" s="197"/>
      <c r="D58" s="197"/>
      <c r="E58" s="197"/>
      <c r="F58" s="197"/>
      <c r="G58" s="197"/>
      <c r="H58" s="197"/>
      <c r="I58" s="175"/>
      <c r="J58" s="198"/>
      <c r="K58" s="196">
        <f aca="true" t="shared" si="8" ref="K58:K67">SUM(C58:J58)</f>
        <v>0</v>
      </c>
    </row>
    <row r="59" spans="1:11" ht="15">
      <c r="A59" s="375" t="s">
        <v>11</v>
      </c>
      <c r="B59" s="371" t="s">
        <v>6</v>
      </c>
      <c r="C59" s="197"/>
      <c r="D59" s="197"/>
      <c r="E59" s="197"/>
      <c r="F59" s="197"/>
      <c r="G59" s="197"/>
      <c r="H59" s="197"/>
      <c r="I59" s="175"/>
      <c r="J59" s="198"/>
      <c r="K59" s="196">
        <f t="shared" si="8"/>
        <v>0</v>
      </c>
    </row>
    <row r="60" spans="1:11" ht="25.5">
      <c r="A60" s="375" t="s">
        <v>12</v>
      </c>
      <c r="B60" s="371">
        <v>41.43</v>
      </c>
      <c r="C60" s="197"/>
      <c r="D60" s="197"/>
      <c r="E60" s="197"/>
      <c r="F60" s="197"/>
      <c r="G60" s="197"/>
      <c r="H60" s="197"/>
      <c r="I60" s="175"/>
      <c r="J60" s="198"/>
      <c r="K60" s="196">
        <f t="shared" si="8"/>
        <v>0</v>
      </c>
    </row>
    <row r="61" spans="1:11" ht="25.5">
      <c r="A61" s="375" t="s">
        <v>13</v>
      </c>
      <c r="B61" s="371" t="s">
        <v>7</v>
      </c>
      <c r="C61" s="197"/>
      <c r="D61" s="197"/>
      <c r="E61" s="197"/>
      <c r="F61" s="197"/>
      <c r="G61" s="197"/>
      <c r="H61" s="197"/>
      <c r="I61" s="175"/>
      <c r="J61" s="198"/>
      <c r="K61" s="196">
        <f t="shared" si="8"/>
        <v>0</v>
      </c>
    </row>
    <row r="62" spans="1:11" ht="25.5">
      <c r="A62" s="375" t="s">
        <v>14</v>
      </c>
      <c r="B62" s="371" t="s">
        <v>20</v>
      </c>
      <c r="C62" s="197">
        <v>1</v>
      </c>
      <c r="D62" s="197"/>
      <c r="E62" s="197"/>
      <c r="F62" s="197"/>
      <c r="G62" s="197"/>
      <c r="H62" s="197"/>
      <c r="I62" s="175"/>
      <c r="J62" s="198"/>
      <c r="K62" s="196">
        <f t="shared" si="8"/>
        <v>1</v>
      </c>
    </row>
    <row r="63" spans="1:11" ht="15">
      <c r="A63" s="375" t="s">
        <v>15</v>
      </c>
      <c r="B63" s="371">
        <v>62.65</v>
      </c>
      <c r="C63" s="197"/>
      <c r="D63" s="197"/>
      <c r="E63" s="197"/>
      <c r="F63" s="197"/>
      <c r="G63" s="197"/>
      <c r="H63" s="197"/>
      <c r="I63" s="175"/>
      <c r="J63" s="198"/>
      <c r="K63" s="196">
        <f t="shared" si="8"/>
        <v>0</v>
      </c>
    </row>
    <row r="64" spans="1:11" ht="25.5">
      <c r="A64" s="375" t="s">
        <v>16</v>
      </c>
      <c r="B64" s="371">
        <v>68</v>
      </c>
      <c r="C64" s="197"/>
      <c r="D64" s="197"/>
      <c r="E64" s="197"/>
      <c r="F64" s="197"/>
      <c r="G64" s="197"/>
      <c r="H64" s="197"/>
      <c r="I64" s="175"/>
      <c r="J64" s="198"/>
      <c r="K64" s="196">
        <f t="shared" si="8"/>
        <v>0</v>
      </c>
    </row>
    <row r="65" spans="1:11" ht="25.5">
      <c r="A65" s="375" t="s">
        <v>17</v>
      </c>
      <c r="B65" s="371">
        <v>74.75</v>
      </c>
      <c r="C65" s="197"/>
      <c r="D65" s="197"/>
      <c r="E65" s="197"/>
      <c r="F65" s="197"/>
      <c r="G65" s="197"/>
      <c r="H65" s="197"/>
      <c r="I65" s="175"/>
      <c r="J65" s="198"/>
      <c r="K65" s="196">
        <f t="shared" si="8"/>
        <v>0</v>
      </c>
    </row>
    <row r="66" spans="1:11" ht="25.5">
      <c r="A66" s="375" t="s">
        <v>18</v>
      </c>
      <c r="B66" s="371">
        <v>77</v>
      </c>
      <c r="C66" s="197"/>
      <c r="D66" s="197"/>
      <c r="E66" s="197"/>
      <c r="F66" s="197"/>
      <c r="G66" s="197"/>
      <c r="H66" s="197"/>
      <c r="I66" s="175"/>
      <c r="J66" s="198"/>
      <c r="K66" s="196">
        <f t="shared" si="8"/>
        <v>0</v>
      </c>
    </row>
    <row r="67" spans="1:11" ht="25.5">
      <c r="A67" s="21" t="s">
        <v>19</v>
      </c>
      <c r="B67" s="22">
        <v>81.82</v>
      </c>
      <c r="C67" s="199"/>
      <c r="D67" s="199"/>
      <c r="E67" s="199"/>
      <c r="F67" s="199"/>
      <c r="G67" s="199"/>
      <c r="H67" s="199"/>
      <c r="I67" s="200"/>
      <c r="J67" s="201"/>
      <c r="K67" s="202">
        <f t="shared" si="8"/>
        <v>0</v>
      </c>
    </row>
    <row r="68" spans="1:11" ht="15">
      <c r="A68" s="125" t="s">
        <v>133</v>
      </c>
      <c r="B68" s="205" t="s">
        <v>499</v>
      </c>
      <c r="C68" s="213">
        <f>SUM(C58:C67)</f>
        <v>1</v>
      </c>
      <c r="D68" s="216">
        <f aca="true" t="shared" si="9" ref="D68:J68">SUM(D58:D67)</f>
        <v>0</v>
      </c>
      <c r="E68" s="216">
        <f t="shared" si="9"/>
        <v>0</v>
      </c>
      <c r="F68" s="216">
        <f t="shared" si="9"/>
        <v>0</v>
      </c>
      <c r="G68" s="216">
        <f t="shared" si="9"/>
        <v>0</v>
      </c>
      <c r="H68" s="216">
        <f t="shared" si="9"/>
        <v>0</v>
      </c>
      <c r="I68" s="216">
        <f t="shared" si="9"/>
        <v>0</v>
      </c>
      <c r="J68" s="217">
        <f t="shared" si="9"/>
        <v>0</v>
      </c>
      <c r="K68" s="202">
        <f>SUM(K58:K67)</f>
        <v>1</v>
      </c>
    </row>
    <row r="69" spans="1:11" ht="30">
      <c r="A69" s="368" t="s">
        <v>553</v>
      </c>
      <c r="B69" s="9"/>
      <c r="C69" s="456"/>
      <c r="D69" s="457"/>
      <c r="E69" s="457"/>
      <c r="F69" s="457"/>
      <c r="G69" s="457"/>
      <c r="H69" s="457"/>
      <c r="I69" s="457"/>
      <c r="J69" s="457"/>
      <c r="K69" s="458"/>
    </row>
    <row r="70" spans="1:11" ht="25.5">
      <c r="A70" s="374" t="s">
        <v>10</v>
      </c>
      <c r="B70" s="372" t="s">
        <v>9</v>
      </c>
      <c r="C70" s="453"/>
      <c r="D70" s="454"/>
      <c r="E70" s="454"/>
      <c r="F70" s="454"/>
      <c r="G70" s="454"/>
      <c r="H70" s="454"/>
      <c r="I70" s="454"/>
      <c r="J70" s="454"/>
      <c r="K70" s="455"/>
    </row>
    <row r="71" spans="1:11" ht="15">
      <c r="A71" s="375" t="s">
        <v>5</v>
      </c>
      <c r="B71" s="369" t="s">
        <v>8</v>
      </c>
      <c r="C71" s="197"/>
      <c r="D71" s="197"/>
      <c r="E71" s="197"/>
      <c r="F71" s="197"/>
      <c r="G71" s="197"/>
      <c r="H71" s="197"/>
      <c r="I71" s="175"/>
      <c r="J71" s="198"/>
      <c r="K71" s="196">
        <f aca="true" t="shared" si="10" ref="K71:K80">SUM(C71:J71)</f>
        <v>0</v>
      </c>
    </row>
    <row r="72" spans="1:11" ht="15">
      <c r="A72" s="375" t="s">
        <v>11</v>
      </c>
      <c r="B72" s="371" t="s">
        <v>6</v>
      </c>
      <c r="C72" s="197"/>
      <c r="D72" s="197"/>
      <c r="E72" s="197"/>
      <c r="F72" s="197"/>
      <c r="G72" s="197"/>
      <c r="H72" s="197"/>
      <c r="I72" s="175">
        <v>2</v>
      </c>
      <c r="J72" s="198">
        <v>2</v>
      </c>
      <c r="K72" s="196">
        <f t="shared" si="10"/>
        <v>4</v>
      </c>
    </row>
    <row r="73" spans="1:11" ht="25.5">
      <c r="A73" s="375" t="s">
        <v>12</v>
      </c>
      <c r="B73" s="371">
        <v>41.43</v>
      </c>
      <c r="C73" s="197"/>
      <c r="D73" s="197"/>
      <c r="E73" s="197"/>
      <c r="F73" s="197"/>
      <c r="G73" s="197"/>
      <c r="H73" s="197"/>
      <c r="I73" s="175"/>
      <c r="J73" s="198"/>
      <c r="K73" s="196">
        <f t="shared" si="10"/>
        <v>0</v>
      </c>
    </row>
    <row r="74" spans="1:11" ht="25.5">
      <c r="A74" s="375" t="s">
        <v>13</v>
      </c>
      <c r="B74" s="371" t="s">
        <v>7</v>
      </c>
      <c r="C74" s="197"/>
      <c r="D74" s="197"/>
      <c r="E74" s="197"/>
      <c r="F74" s="197"/>
      <c r="G74" s="197"/>
      <c r="H74" s="197"/>
      <c r="I74" s="175"/>
      <c r="J74" s="198"/>
      <c r="K74" s="196">
        <f t="shared" si="10"/>
        <v>0</v>
      </c>
    </row>
    <row r="75" spans="1:11" ht="25.5">
      <c r="A75" s="375" t="s">
        <v>14</v>
      </c>
      <c r="B75" s="371" t="s">
        <v>20</v>
      </c>
      <c r="C75" s="197"/>
      <c r="D75" s="197"/>
      <c r="E75" s="197"/>
      <c r="F75" s="197"/>
      <c r="G75" s="197"/>
      <c r="H75" s="197"/>
      <c r="I75" s="175"/>
      <c r="J75" s="198"/>
      <c r="K75" s="196">
        <f t="shared" si="10"/>
        <v>0</v>
      </c>
    </row>
    <row r="76" spans="1:11" ht="15">
      <c r="A76" s="375" t="s">
        <v>15</v>
      </c>
      <c r="B76" s="371">
        <v>62.65</v>
      </c>
      <c r="C76" s="197"/>
      <c r="D76" s="197"/>
      <c r="E76" s="197"/>
      <c r="F76" s="197"/>
      <c r="G76" s="197"/>
      <c r="H76" s="197"/>
      <c r="I76" s="175"/>
      <c r="J76" s="198"/>
      <c r="K76" s="196">
        <f t="shared" si="10"/>
        <v>0</v>
      </c>
    </row>
    <row r="77" spans="1:11" ht="25.5">
      <c r="A77" s="375" t="s">
        <v>16</v>
      </c>
      <c r="B77" s="371">
        <v>68</v>
      </c>
      <c r="C77" s="197"/>
      <c r="D77" s="197"/>
      <c r="E77" s="197"/>
      <c r="F77" s="197"/>
      <c r="G77" s="197"/>
      <c r="H77" s="197"/>
      <c r="I77" s="175"/>
      <c r="J77" s="198"/>
      <c r="K77" s="196">
        <f t="shared" si="10"/>
        <v>0</v>
      </c>
    </row>
    <row r="78" spans="1:11" ht="25.5">
      <c r="A78" s="375" t="s">
        <v>17</v>
      </c>
      <c r="B78" s="371">
        <v>74.75</v>
      </c>
      <c r="C78" s="197"/>
      <c r="D78" s="197"/>
      <c r="E78" s="197"/>
      <c r="F78" s="197"/>
      <c r="G78" s="197"/>
      <c r="H78" s="197"/>
      <c r="I78" s="175"/>
      <c r="J78" s="198"/>
      <c r="K78" s="196">
        <f t="shared" si="10"/>
        <v>0</v>
      </c>
    </row>
    <row r="79" spans="1:11" ht="25.5">
      <c r="A79" s="375" t="s">
        <v>18</v>
      </c>
      <c r="B79" s="371">
        <v>77</v>
      </c>
      <c r="C79" s="197"/>
      <c r="D79" s="197"/>
      <c r="E79" s="197"/>
      <c r="F79" s="197"/>
      <c r="G79" s="197"/>
      <c r="H79" s="197"/>
      <c r="I79" s="175"/>
      <c r="J79" s="198"/>
      <c r="K79" s="196">
        <f t="shared" si="10"/>
        <v>0</v>
      </c>
    </row>
    <row r="80" spans="1:11" ht="25.5">
      <c r="A80" s="21" t="s">
        <v>19</v>
      </c>
      <c r="B80" s="22">
        <v>81.82</v>
      </c>
      <c r="C80" s="199"/>
      <c r="D80" s="199"/>
      <c r="E80" s="199"/>
      <c r="F80" s="199"/>
      <c r="G80" s="199"/>
      <c r="H80" s="199"/>
      <c r="I80" s="200"/>
      <c r="J80" s="201"/>
      <c r="K80" s="202">
        <f t="shared" si="10"/>
        <v>0</v>
      </c>
    </row>
    <row r="81" spans="1:11" ht="26.25" thickBot="1">
      <c r="A81" s="215" t="s">
        <v>554</v>
      </c>
      <c r="B81" s="205" t="s">
        <v>499</v>
      </c>
      <c r="C81" s="213">
        <f>SUM(C71:C80)</f>
        <v>0</v>
      </c>
      <c r="D81" s="216">
        <f aca="true" t="shared" si="11" ref="D81:J81">SUM(D71:D80)</f>
        <v>0</v>
      </c>
      <c r="E81" s="216">
        <f t="shared" si="11"/>
        <v>0</v>
      </c>
      <c r="F81" s="216">
        <f t="shared" si="11"/>
        <v>0</v>
      </c>
      <c r="G81" s="216">
        <f t="shared" si="11"/>
        <v>0</v>
      </c>
      <c r="H81" s="216">
        <f t="shared" si="11"/>
        <v>0</v>
      </c>
      <c r="I81" s="216">
        <f t="shared" si="11"/>
        <v>2</v>
      </c>
      <c r="J81" s="217">
        <f t="shared" si="11"/>
        <v>2</v>
      </c>
      <c r="K81" s="202">
        <f>SUM(K71:K80)</f>
        <v>4</v>
      </c>
    </row>
    <row r="82" spans="1:11" ht="13.5" thickBot="1">
      <c r="A82" s="115" t="s">
        <v>584</v>
      </c>
      <c r="B82" s="208" t="s">
        <v>499</v>
      </c>
      <c r="C82" s="116">
        <v>3</v>
      </c>
      <c r="D82" s="116">
        <v>1</v>
      </c>
      <c r="E82" s="116">
        <v>0</v>
      </c>
      <c r="F82" s="116">
        <v>0</v>
      </c>
      <c r="G82" s="116">
        <v>5</v>
      </c>
      <c r="H82" s="116">
        <v>4</v>
      </c>
      <c r="I82" s="116">
        <v>9</v>
      </c>
      <c r="J82" s="116">
        <v>9</v>
      </c>
      <c r="K82" s="117">
        <f>SUM(C82:J82)</f>
        <v>31</v>
      </c>
    </row>
  </sheetData>
  <mergeCells count="17">
    <mergeCell ref="C57:K57"/>
    <mergeCell ref="C69:K69"/>
    <mergeCell ref="C70:K70"/>
    <mergeCell ref="C30:K30"/>
    <mergeCell ref="C31:K31"/>
    <mergeCell ref="C44:K44"/>
    <mergeCell ref="C56:K56"/>
    <mergeCell ref="C43:K43"/>
    <mergeCell ref="C4:K4"/>
    <mergeCell ref="C5:K5"/>
    <mergeCell ref="C17:K17"/>
    <mergeCell ref="C18:K18"/>
    <mergeCell ref="A1:K1"/>
    <mergeCell ref="C2:D2"/>
    <mergeCell ref="E2:F2"/>
    <mergeCell ref="G2:H2"/>
    <mergeCell ref="I2:J2"/>
  </mergeCells>
  <printOptions/>
  <pageMargins left="0.7" right="0.7" top="0.75" bottom="0.75" header="0.3" footer="0.3"/>
  <pageSetup fitToHeight="0"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topLeftCell="A1">
      <selection activeCell="D10" sqref="D10"/>
    </sheetView>
  </sheetViews>
  <sheetFormatPr defaultColWidth="9.140625" defaultRowHeight="15"/>
  <cols>
    <col min="1" max="1" width="51.421875" style="2" customWidth="1"/>
    <col min="2" max="2" width="51.421875" style="3" customWidth="1"/>
    <col min="3" max="3" width="9.140625" style="1" customWidth="1"/>
    <col min="4" max="4" width="29.7109375" style="1" bestFit="1" customWidth="1"/>
    <col min="5" max="5" width="9.140625" style="1" customWidth="1"/>
    <col min="6" max="6" width="10.28125" style="1" customWidth="1"/>
    <col min="7" max="7" width="11.00390625" style="1" customWidth="1"/>
    <col min="8" max="16384" width="9.140625" style="1" customWidth="1"/>
  </cols>
  <sheetData>
    <row r="1" spans="1:8" ht="25.5" customHeight="1">
      <c r="A1" s="472" t="s">
        <v>438</v>
      </c>
      <c r="B1" s="466"/>
      <c r="D1" s="463" t="s">
        <v>458</v>
      </c>
      <c r="E1" s="473"/>
      <c r="F1" s="473"/>
      <c r="G1" s="473"/>
      <c r="H1" s="474"/>
    </row>
    <row r="2" spans="1:8" s="5" customFormat="1" ht="38.25" customHeight="1">
      <c r="A2" s="15" t="s">
        <v>493</v>
      </c>
      <c r="B2" s="355"/>
      <c r="C2" s="1"/>
      <c r="D2" s="133" t="s">
        <v>493</v>
      </c>
      <c r="E2" s="100" t="s">
        <v>0</v>
      </c>
      <c r="F2" s="100" t="s">
        <v>2</v>
      </c>
      <c r="G2" s="100" t="s">
        <v>1</v>
      </c>
      <c r="H2" s="106" t="s">
        <v>3</v>
      </c>
    </row>
    <row r="3" spans="1:8" s="5" customFormat="1" ht="15" customHeight="1">
      <c r="A3" s="26" t="s">
        <v>28</v>
      </c>
      <c r="B3" s="356" t="s">
        <v>531</v>
      </c>
      <c r="C3" s="1"/>
      <c r="D3" s="121" t="s">
        <v>135</v>
      </c>
      <c r="E3" s="10">
        <v>1</v>
      </c>
      <c r="F3" s="7"/>
      <c r="G3" s="10">
        <v>1</v>
      </c>
      <c r="H3" s="438">
        <v>1</v>
      </c>
    </row>
    <row r="4" spans="1:8" ht="12.75" customHeight="1" thickBot="1">
      <c r="A4" s="375" t="s">
        <v>24</v>
      </c>
      <c r="B4" s="357" t="s">
        <v>532</v>
      </c>
      <c r="D4" s="122" t="s">
        <v>136</v>
      </c>
      <c r="E4" s="120">
        <v>1</v>
      </c>
      <c r="F4" s="120"/>
      <c r="G4" s="120">
        <v>2</v>
      </c>
      <c r="H4" s="119">
        <v>0</v>
      </c>
    </row>
    <row r="5" spans="1:2" ht="12.75" customHeight="1">
      <c r="A5" s="375" t="s">
        <v>25</v>
      </c>
      <c r="B5" s="357"/>
    </row>
    <row r="6" spans="1:2" ht="12.75" customHeight="1">
      <c r="A6" s="375" t="s">
        <v>26</v>
      </c>
      <c r="B6" s="358" t="s">
        <v>533</v>
      </c>
    </row>
    <row r="7" spans="1:2" ht="12.75" customHeight="1">
      <c r="A7" s="77" t="s">
        <v>30</v>
      </c>
      <c r="B7" s="357" t="s">
        <v>534</v>
      </c>
    </row>
    <row r="8" spans="1:2" ht="12.75" customHeight="1">
      <c r="A8" s="375" t="s">
        <v>32</v>
      </c>
      <c r="B8" s="431" t="s">
        <v>535</v>
      </c>
    </row>
    <row r="9" spans="1:2" ht="25.5" customHeight="1">
      <c r="A9" s="375" t="s">
        <v>31</v>
      </c>
      <c r="B9" s="357" t="s">
        <v>536</v>
      </c>
    </row>
    <row r="10" spans="1:2" ht="89.25">
      <c r="A10" s="375" t="s">
        <v>27</v>
      </c>
      <c r="B10" s="354" t="s">
        <v>552</v>
      </c>
    </row>
    <row r="11" spans="1:2" ht="38.25">
      <c r="A11" s="375" t="s">
        <v>113</v>
      </c>
      <c r="B11" s="354" t="s">
        <v>537</v>
      </c>
    </row>
    <row r="12" spans="1:2" ht="25.5">
      <c r="A12" s="375" t="s">
        <v>112</v>
      </c>
      <c r="B12" s="354" t="s">
        <v>538</v>
      </c>
    </row>
    <row r="13" spans="1:2" ht="15.75" thickBot="1">
      <c r="A13" s="146" t="s">
        <v>101</v>
      </c>
      <c r="B13" s="147">
        <v>1</v>
      </c>
    </row>
    <row r="14" spans="1:2" ht="25.5">
      <c r="A14" s="76" t="s">
        <v>29</v>
      </c>
      <c r="B14" s="359" t="s">
        <v>539</v>
      </c>
    </row>
    <row r="15" spans="1:2" ht="15">
      <c r="A15" s="375" t="s">
        <v>24</v>
      </c>
      <c r="B15" s="357" t="s">
        <v>532</v>
      </c>
    </row>
    <row r="16" spans="1:2" ht="15">
      <c r="A16" s="375" t="s">
        <v>25</v>
      </c>
      <c r="B16" s="357"/>
    </row>
    <row r="17" spans="1:2" ht="15">
      <c r="A17" s="375" t="s">
        <v>26</v>
      </c>
      <c r="B17" s="360">
        <v>41153</v>
      </c>
    </row>
    <row r="18" spans="1:2" ht="15">
      <c r="A18" s="77" t="s">
        <v>30</v>
      </c>
      <c r="B18" s="357" t="s">
        <v>534</v>
      </c>
    </row>
    <row r="19" spans="1:2" ht="15">
      <c r="A19" s="375" t="s">
        <v>32</v>
      </c>
      <c r="B19" s="431" t="s">
        <v>540</v>
      </c>
    </row>
    <row r="20" spans="1:2" ht="25.5">
      <c r="A20" s="375" t="s">
        <v>31</v>
      </c>
      <c r="B20" s="357" t="s">
        <v>541</v>
      </c>
    </row>
    <row r="21" spans="1:2" ht="89.25">
      <c r="A21" s="375" t="s">
        <v>27</v>
      </c>
      <c r="B21" s="354" t="s">
        <v>542</v>
      </c>
    </row>
    <row r="22" spans="1:2" ht="38.25">
      <c r="A22" s="375" t="s">
        <v>113</v>
      </c>
      <c r="B22" s="354" t="s">
        <v>543</v>
      </c>
    </row>
    <row r="23" spans="1:2" ht="25.5">
      <c r="A23" s="375" t="s">
        <v>112</v>
      </c>
      <c r="B23" s="354" t="s">
        <v>538</v>
      </c>
    </row>
    <row r="24" spans="1:2" ht="15.75" thickBot="1">
      <c r="A24" s="144" t="s">
        <v>101</v>
      </c>
      <c r="B24" s="145">
        <v>2</v>
      </c>
    </row>
    <row r="25" spans="1:2" ht="15">
      <c r="A25" s="432" t="s">
        <v>544</v>
      </c>
      <c r="B25" s="433" t="s">
        <v>545</v>
      </c>
    </row>
    <row r="26" spans="1:2" ht="15">
      <c r="A26" s="434" t="s">
        <v>24</v>
      </c>
      <c r="B26" s="431" t="s">
        <v>546</v>
      </c>
    </row>
    <row r="27" spans="1:2" ht="15">
      <c r="A27" s="434" t="s">
        <v>25</v>
      </c>
      <c r="B27" s="431"/>
    </row>
    <row r="28" spans="1:2" ht="15">
      <c r="A28" s="434" t="s">
        <v>26</v>
      </c>
      <c r="B28" s="435">
        <v>38873</v>
      </c>
    </row>
    <row r="29" spans="1:2" ht="15">
      <c r="A29" s="436" t="s">
        <v>30</v>
      </c>
      <c r="B29" s="431" t="s">
        <v>534</v>
      </c>
    </row>
    <row r="30" spans="1:2" ht="15">
      <c r="A30" s="434" t="s">
        <v>32</v>
      </c>
      <c r="B30" s="431" t="s">
        <v>547</v>
      </c>
    </row>
    <row r="31" spans="1:2" ht="25.5">
      <c r="A31" s="434" t="s">
        <v>31</v>
      </c>
      <c r="B31" s="431" t="s">
        <v>548</v>
      </c>
    </row>
    <row r="32" spans="1:2" ht="38.25">
      <c r="A32" s="434" t="s">
        <v>27</v>
      </c>
      <c r="B32" s="437" t="s">
        <v>549</v>
      </c>
    </row>
    <row r="33" spans="1:2" ht="25.5">
      <c r="A33" s="434" t="s">
        <v>113</v>
      </c>
      <c r="B33" s="437" t="s">
        <v>550</v>
      </c>
    </row>
    <row r="34" spans="1:2" ht="38.25">
      <c r="A34" s="434" t="s">
        <v>112</v>
      </c>
      <c r="B34" s="437" t="s">
        <v>551</v>
      </c>
    </row>
    <row r="35" spans="1:2" ht="15.75" thickBot="1">
      <c r="A35" s="144" t="s">
        <v>101</v>
      </c>
      <c r="B35" s="145">
        <v>0</v>
      </c>
    </row>
  </sheetData>
  <mergeCells count="2">
    <mergeCell ref="A1:B1"/>
    <mergeCell ref="D1:H1"/>
  </mergeCells>
  <printOptions/>
  <pageMargins left="0.7" right="0.7" top="0.75" bottom="0.75" header="0.3" footer="0.3"/>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topLeftCell="A1">
      <selection activeCell="D2" sqref="D2"/>
    </sheetView>
  </sheetViews>
  <sheetFormatPr defaultColWidth="9.140625" defaultRowHeight="15"/>
  <cols>
    <col min="1" max="1" width="42.421875" style="2" customWidth="1"/>
    <col min="2" max="2" width="51.28125" style="3" customWidth="1"/>
    <col min="3" max="3" width="9.140625" style="1" customWidth="1"/>
    <col min="4" max="4" width="29.7109375" style="1" bestFit="1" customWidth="1"/>
    <col min="5" max="5" width="9.140625" style="1" customWidth="1"/>
    <col min="6" max="6" width="10.28125" style="1" customWidth="1"/>
    <col min="7" max="7" width="11.00390625" style="1" customWidth="1"/>
    <col min="8" max="16384" width="9.140625" style="1" customWidth="1"/>
  </cols>
  <sheetData>
    <row r="1" spans="1:8" ht="39.75" customHeight="1">
      <c r="A1" s="475" t="s">
        <v>439</v>
      </c>
      <c r="B1" s="476"/>
      <c r="D1" s="478" t="s">
        <v>457</v>
      </c>
      <c r="E1" s="478"/>
      <c r="F1" s="478"/>
      <c r="G1" s="478"/>
      <c r="H1" s="478"/>
    </row>
    <row r="2" spans="1:8" s="5" customFormat="1" ht="38.25" customHeight="1">
      <c r="A2" s="7" t="s">
        <v>493</v>
      </c>
      <c r="B2" s="8"/>
      <c r="D2" s="118" t="s">
        <v>23</v>
      </c>
      <c r="E2" s="99" t="s">
        <v>0</v>
      </c>
      <c r="F2" s="99" t="s">
        <v>2</v>
      </c>
      <c r="G2" s="99" t="s">
        <v>1</v>
      </c>
      <c r="H2" s="99" t="s">
        <v>3</v>
      </c>
    </row>
    <row r="3" spans="1:8" s="5" customFormat="1" ht="12.75" customHeight="1">
      <c r="A3" s="14" t="s">
        <v>33</v>
      </c>
      <c r="B3" s="27"/>
      <c r="D3" s="12" t="s">
        <v>135</v>
      </c>
      <c r="E3" s="7"/>
      <c r="F3" s="7"/>
      <c r="G3" s="7"/>
      <c r="H3" s="7"/>
    </row>
    <row r="4" spans="1:8" s="5" customFormat="1" ht="12.75" customHeight="1">
      <c r="A4" s="14" t="s">
        <v>73</v>
      </c>
      <c r="B4" s="27"/>
      <c r="D4" s="12" t="s">
        <v>136</v>
      </c>
      <c r="E4" s="12"/>
      <c r="F4" s="12"/>
      <c r="G4" s="12"/>
      <c r="H4" s="12"/>
    </row>
    <row r="5" spans="1:2" ht="12.75" customHeight="1">
      <c r="A5" s="148" t="s">
        <v>140</v>
      </c>
      <c r="B5" s="149"/>
    </row>
    <row r="6" spans="1:2" ht="12.75" customHeight="1">
      <c r="A6" s="148" t="s">
        <v>26</v>
      </c>
      <c r="B6" s="149"/>
    </row>
    <row r="7" spans="1:2" ht="12.75" customHeight="1">
      <c r="A7" s="148" t="s">
        <v>32</v>
      </c>
      <c r="B7" s="149"/>
    </row>
    <row r="8" spans="1:2" ht="25.5" customHeight="1">
      <c r="A8" s="148" t="s">
        <v>31</v>
      </c>
      <c r="B8" s="149"/>
    </row>
    <row r="9" spans="1:2" ht="25.5" customHeight="1">
      <c r="A9" s="150" t="s">
        <v>27</v>
      </c>
      <c r="B9" s="149"/>
    </row>
    <row r="10" spans="1:2" ht="15.75" thickBot="1">
      <c r="A10" s="144" t="s">
        <v>101</v>
      </c>
      <c r="B10" s="145"/>
    </row>
    <row r="11" spans="1:2" ht="15">
      <c r="A11" s="151" t="s">
        <v>34</v>
      </c>
      <c r="B11" s="152"/>
    </row>
    <row r="12" spans="1:2" ht="15">
      <c r="A12" s="151" t="s">
        <v>73</v>
      </c>
      <c r="B12" s="152"/>
    </row>
    <row r="13" spans="1:2" ht="12.75" customHeight="1">
      <c r="A13" s="148" t="s">
        <v>140</v>
      </c>
      <c r="B13" s="149"/>
    </row>
    <row r="14" spans="1:2" ht="15">
      <c r="A14" s="148" t="s">
        <v>26</v>
      </c>
      <c r="B14" s="149"/>
    </row>
    <row r="15" spans="1:2" ht="15">
      <c r="A15" s="148" t="s">
        <v>32</v>
      </c>
      <c r="B15" s="149"/>
    </row>
    <row r="16" spans="1:2" ht="25.5">
      <c r="A16" s="148" t="s">
        <v>31</v>
      </c>
      <c r="B16" s="149"/>
    </row>
    <row r="17" spans="1:2" ht="25.5">
      <c r="A17" s="150" t="s">
        <v>27</v>
      </c>
      <c r="B17" s="149"/>
    </row>
    <row r="18" spans="1:2" ht="15.75" thickBot="1">
      <c r="A18" s="144" t="s">
        <v>101</v>
      </c>
      <c r="B18" s="145"/>
    </row>
    <row r="19" spans="1:2" ht="15">
      <c r="A19" s="153"/>
      <c r="B19" s="84"/>
    </row>
    <row r="20" spans="1:2" s="52" customFormat="1" ht="15" customHeight="1">
      <c r="A20" s="477" t="s">
        <v>118</v>
      </c>
      <c r="B20" s="477"/>
    </row>
    <row r="21" spans="1:2" s="52" customFormat="1" ht="15" customHeight="1">
      <c r="A21" s="477"/>
      <c r="B21" s="477"/>
    </row>
  </sheetData>
  <mergeCells count="3">
    <mergeCell ref="A1:B1"/>
    <mergeCell ref="A20:B21"/>
    <mergeCell ref="D1:H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topLeftCell="A1">
      <selection activeCell="B4" sqref="B4"/>
    </sheetView>
  </sheetViews>
  <sheetFormatPr defaultColWidth="9.140625" defaultRowHeight="15"/>
  <cols>
    <col min="1" max="1" width="38.57421875" style="2" customWidth="1"/>
    <col min="2" max="2" width="51.28125" style="3" customWidth="1"/>
    <col min="3" max="3" width="5.00390625" style="1" customWidth="1"/>
    <col min="4" max="4" width="29.7109375" style="1" bestFit="1" customWidth="1"/>
    <col min="5" max="5" width="9.140625" style="1" customWidth="1"/>
    <col min="6" max="6" width="10.28125" style="1" customWidth="1"/>
    <col min="7" max="7" width="11.00390625" style="1" customWidth="1"/>
    <col min="8" max="16384" width="9.140625" style="1" customWidth="1"/>
  </cols>
  <sheetData>
    <row r="1" spans="1:8" ht="34.5" customHeight="1">
      <c r="A1" s="475" t="s">
        <v>718</v>
      </c>
      <c r="B1" s="476"/>
      <c r="D1" s="479" t="s">
        <v>456</v>
      </c>
      <c r="E1" s="480"/>
      <c r="F1" s="480"/>
      <c r="G1" s="480"/>
      <c r="H1" s="481"/>
    </row>
    <row r="2" spans="1:8" s="5" customFormat="1" ht="38.25" customHeight="1">
      <c r="A2" s="7" t="s">
        <v>493</v>
      </c>
      <c r="B2" s="8"/>
      <c r="D2" s="118" t="s">
        <v>493</v>
      </c>
      <c r="E2" s="99" t="s">
        <v>0</v>
      </c>
      <c r="F2" s="99" t="s">
        <v>2</v>
      </c>
      <c r="G2" s="99" t="s">
        <v>1</v>
      </c>
      <c r="H2" s="99" t="s">
        <v>3</v>
      </c>
    </row>
    <row r="3" spans="1:8" s="5" customFormat="1" ht="15">
      <c r="A3" s="14" t="s">
        <v>33</v>
      </c>
      <c r="B3" s="377" t="s">
        <v>555</v>
      </c>
      <c r="D3" s="12" t="s">
        <v>135</v>
      </c>
      <c r="E3" s="10">
        <v>2</v>
      </c>
      <c r="F3" s="7"/>
      <c r="G3" s="7"/>
      <c r="H3" s="7"/>
    </row>
    <row r="4" spans="1:8" s="5" customFormat="1" ht="15">
      <c r="A4" s="14" t="s">
        <v>73</v>
      </c>
      <c r="B4" s="377" t="s">
        <v>556</v>
      </c>
      <c r="D4" s="12" t="s">
        <v>136</v>
      </c>
      <c r="E4" s="12">
        <v>75</v>
      </c>
      <c r="F4" s="12"/>
      <c r="G4" s="12"/>
      <c r="H4" s="12"/>
    </row>
    <row r="5" spans="1:2" ht="25.5">
      <c r="A5" s="10" t="s">
        <v>35</v>
      </c>
      <c r="B5" s="361" t="s">
        <v>557</v>
      </c>
    </row>
    <row r="6" spans="1:2" ht="15">
      <c r="A6" s="10" t="s">
        <v>26</v>
      </c>
      <c r="B6" s="378">
        <v>36770</v>
      </c>
    </row>
    <row r="7" spans="1:2" ht="15">
      <c r="A7" s="10" t="s">
        <v>32</v>
      </c>
      <c r="B7" s="379">
        <v>6</v>
      </c>
    </row>
    <row r="8" spans="1:2" ht="25.5">
      <c r="A8" s="10" t="s">
        <v>31</v>
      </c>
      <c r="B8" s="379" t="s">
        <v>536</v>
      </c>
    </row>
    <row r="9" spans="1:4" ht="127.5">
      <c r="A9" s="10" t="s">
        <v>27</v>
      </c>
      <c r="B9" s="361" t="s">
        <v>558</v>
      </c>
      <c r="D9" s="74"/>
    </row>
    <row r="10" spans="1:2" ht="15">
      <c r="A10" s="155" t="s">
        <v>101</v>
      </c>
      <c r="B10" s="380" t="s">
        <v>559</v>
      </c>
    </row>
    <row r="11" spans="1:2" ht="15">
      <c r="A11" s="14" t="s">
        <v>34</v>
      </c>
      <c r="B11" s="377" t="s">
        <v>560</v>
      </c>
    </row>
    <row r="12" spans="1:2" ht="15">
      <c r="A12" s="14" t="s">
        <v>73</v>
      </c>
      <c r="B12" s="377" t="s">
        <v>561</v>
      </c>
    </row>
    <row r="13" spans="1:2" ht="25.5">
      <c r="A13" s="10" t="s">
        <v>35</v>
      </c>
      <c r="B13" s="361" t="s">
        <v>562</v>
      </c>
    </row>
    <row r="14" spans="1:2" ht="15">
      <c r="A14" s="10" t="s">
        <v>26</v>
      </c>
      <c r="B14" s="379">
        <v>2006</v>
      </c>
    </row>
    <row r="15" spans="1:2" ht="15">
      <c r="A15" s="10" t="s">
        <v>32</v>
      </c>
      <c r="B15" s="379">
        <v>6</v>
      </c>
    </row>
    <row r="16" spans="1:2" ht="25.5">
      <c r="A16" s="10" t="s">
        <v>31</v>
      </c>
      <c r="B16" s="379" t="s">
        <v>536</v>
      </c>
    </row>
    <row r="17" spans="1:4" ht="51">
      <c r="A17" s="10" t="s">
        <v>27</v>
      </c>
      <c r="B17" s="361" t="s">
        <v>563</v>
      </c>
      <c r="D17" s="74"/>
    </row>
    <row r="18" spans="1:2" ht="15">
      <c r="A18" s="155" t="s">
        <v>101</v>
      </c>
      <c r="B18" s="380" t="s">
        <v>564</v>
      </c>
    </row>
    <row r="34" ht="15">
      <c r="B34" s="154"/>
    </row>
  </sheetData>
  <mergeCells count="2">
    <mergeCell ref="A1:B1"/>
    <mergeCell ref="D1:H1"/>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topLeftCell="A1">
      <selection activeCell="O10" sqref="O10"/>
    </sheetView>
  </sheetViews>
  <sheetFormatPr defaultColWidth="9.140625" defaultRowHeight="15"/>
  <cols>
    <col min="1" max="1" width="22.7109375" style="2" customWidth="1"/>
    <col min="2" max="2" width="10.421875" style="3" customWidth="1"/>
    <col min="3" max="4" width="8.28125" style="1" customWidth="1"/>
    <col min="5" max="5" width="7.7109375" style="1" customWidth="1"/>
    <col min="6" max="6" width="8.28125" style="1" customWidth="1"/>
    <col min="7" max="7" width="8.57421875" style="1" customWidth="1"/>
    <col min="8" max="8" width="7.421875" style="1" customWidth="1"/>
    <col min="9" max="9" width="7.00390625" style="1" customWidth="1"/>
    <col min="10" max="11" width="9.140625" style="1" customWidth="1"/>
    <col min="12" max="16384" width="9.140625" style="1" customWidth="1"/>
  </cols>
  <sheetData>
    <row r="1" spans="1:10" ht="25.5" customHeight="1">
      <c r="A1" s="463" t="s">
        <v>719</v>
      </c>
      <c r="B1" s="464"/>
      <c r="C1" s="464"/>
      <c r="D1" s="464"/>
      <c r="E1" s="464"/>
      <c r="F1" s="464"/>
      <c r="G1" s="464"/>
      <c r="H1" s="464"/>
      <c r="I1" s="464"/>
      <c r="J1" s="466"/>
    </row>
    <row r="2" spans="1:10" s="5" customFormat="1" ht="38.25" customHeight="1">
      <c r="A2" s="15" t="s">
        <v>493</v>
      </c>
      <c r="B2" s="8"/>
      <c r="C2" s="471" t="s">
        <v>64</v>
      </c>
      <c r="D2" s="471"/>
      <c r="E2" s="471"/>
      <c r="F2" s="471" t="s">
        <v>65</v>
      </c>
      <c r="G2" s="471"/>
      <c r="H2" s="471"/>
      <c r="I2" s="483" t="s">
        <v>66</v>
      </c>
      <c r="J2" s="485" t="s">
        <v>4</v>
      </c>
    </row>
    <row r="3" spans="1:10" s="5" customFormat="1" ht="25.5">
      <c r="A3" s="15"/>
      <c r="B3" s="8"/>
      <c r="C3" s="100" t="s">
        <v>68</v>
      </c>
      <c r="D3" s="100" t="s">
        <v>175</v>
      </c>
      <c r="E3" s="100" t="s">
        <v>176</v>
      </c>
      <c r="F3" s="100" t="s">
        <v>68</v>
      </c>
      <c r="G3" s="300" t="s">
        <v>175</v>
      </c>
      <c r="H3" s="100" t="s">
        <v>176</v>
      </c>
      <c r="I3" s="484"/>
      <c r="J3" s="486"/>
    </row>
    <row r="4" spans="1:10" s="2" customFormat="1" ht="25.5">
      <c r="A4" s="374" t="s">
        <v>10</v>
      </c>
      <c r="B4" s="372" t="s">
        <v>9</v>
      </c>
      <c r="C4" s="482"/>
      <c r="D4" s="482"/>
      <c r="E4" s="482"/>
      <c r="F4" s="482"/>
      <c r="G4" s="482"/>
      <c r="H4" s="482"/>
      <c r="I4" s="482"/>
      <c r="J4" s="17"/>
    </row>
    <row r="5" spans="1:10" ht="15">
      <c r="A5" s="375" t="s">
        <v>5</v>
      </c>
      <c r="B5" s="369" t="s">
        <v>8</v>
      </c>
      <c r="C5" s="370">
        <v>1</v>
      </c>
      <c r="D5" s="370">
        <v>3</v>
      </c>
      <c r="E5" s="370"/>
      <c r="F5" s="370">
        <v>37</v>
      </c>
      <c r="G5" s="370"/>
      <c r="H5" s="370"/>
      <c r="I5" s="370"/>
      <c r="J5" s="364">
        <f>SUM(C5:I5)</f>
        <v>41</v>
      </c>
    </row>
    <row r="6" spans="1:10" ht="15">
      <c r="A6" s="375" t="s">
        <v>11</v>
      </c>
      <c r="B6" s="371" t="s">
        <v>6</v>
      </c>
      <c r="C6" s="370">
        <v>9</v>
      </c>
      <c r="D6" s="370">
        <v>9</v>
      </c>
      <c r="E6" s="370"/>
      <c r="F6" s="370">
        <v>35</v>
      </c>
      <c r="G6" s="370"/>
      <c r="H6" s="370"/>
      <c r="I6" s="370">
        <v>14</v>
      </c>
      <c r="J6" s="364">
        <f aca="true" t="shared" si="0" ref="J6:J14">SUM(C6:I6)</f>
        <v>67</v>
      </c>
    </row>
    <row r="7" spans="1:10" ht="26.25" customHeight="1">
      <c r="A7" s="375" t="s">
        <v>12</v>
      </c>
      <c r="B7" s="371">
        <v>41.43</v>
      </c>
      <c r="C7" s="370"/>
      <c r="D7" s="370"/>
      <c r="E7" s="370"/>
      <c r="F7" s="370"/>
      <c r="G7" s="370"/>
      <c r="H7" s="370"/>
      <c r="I7" s="370"/>
      <c r="J7" s="364">
        <f t="shared" si="0"/>
        <v>0</v>
      </c>
    </row>
    <row r="8" spans="1:10" ht="25.5">
      <c r="A8" s="375" t="s">
        <v>13</v>
      </c>
      <c r="B8" s="371" t="s">
        <v>7</v>
      </c>
      <c r="C8" s="370">
        <v>1</v>
      </c>
      <c r="D8" s="370">
        <v>1</v>
      </c>
      <c r="E8" s="370"/>
      <c r="F8" s="370"/>
      <c r="G8" s="370"/>
      <c r="H8" s="370"/>
      <c r="I8" s="370">
        <v>2</v>
      </c>
      <c r="J8" s="364">
        <f t="shared" si="0"/>
        <v>4</v>
      </c>
    </row>
    <row r="9" spans="1:10" ht="25.5">
      <c r="A9" s="375" t="s">
        <v>14</v>
      </c>
      <c r="B9" s="371" t="s">
        <v>20</v>
      </c>
      <c r="C9" s="370">
        <v>6</v>
      </c>
      <c r="D9" s="370">
        <v>4</v>
      </c>
      <c r="E9" s="370">
        <v>1</v>
      </c>
      <c r="F9" s="370">
        <v>2</v>
      </c>
      <c r="G9" s="370">
        <v>3</v>
      </c>
      <c r="H9" s="370"/>
      <c r="I9" s="370">
        <v>13</v>
      </c>
      <c r="J9" s="364">
        <f t="shared" si="0"/>
        <v>29</v>
      </c>
    </row>
    <row r="10" spans="1:10" ht="15">
      <c r="A10" s="375" t="s">
        <v>15</v>
      </c>
      <c r="B10" s="371">
        <v>62.65</v>
      </c>
      <c r="C10" s="370">
        <v>1</v>
      </c>
      <c r="D10" s="370">
        <v>2</v>
      </c>
      <c r="E10" s="370">
        <v>13</v>
      </c>
      <c r="F10" s="370"/>
      <c r="G10" s="370"/>
      <c r="H10" s="370"/>
      <c r="I10" s="370"/>
      <c r="J10" s="364">
        <f t="shared" si="0"/>
        <v>16</v>
      </c>
    </row>
    <row r="11" spans="1:10" ht="25.5">
      <c r="A11" s="375" t="s">
        <v>16</v>
      </c>
      <c r="B11" s="371">
        <v>68</v>
      </c>
      <c r="C11" s="370"/>
      <c r="D11" s="370"/>
      <c r="E11" s="370"/>
      <c r="F11" s="370"/>
      <c r="G11" s="370"/>
      <c r="H11" s="370"/>
      <c r="I11" s="370">
        <v>2</v>
      </c>
      <c r="J11" s="364">
        <f t="shared" si="0"/>
        <v>2</v>
      </c>
    </row>
    <row r="12" spans="1:10" ht="25.5">
      <c r="A12" s="375" t="s">
        <v>17</v>
      </c>
      <c r="B12" s="371">
        <v>74.75</v>
      </c>
      <c r="C12" s="370">
        <v>1</v>
      </c>
      <c r="D12" s="370">
        <v>2</v>
      </c>
      <c r="E12" s="370"/>
      <c r="F12" s="370">
        <v>2</v>
      </c>
      <c r="G12" s="370"/>
      <c r="H12" s="370"/>
      <c r="I12" s="370"/>
      <c r="J12" s="364">
        <f t="shared" si="0"/>
        <v>5</v>
      </c>
    </row>
    <row r="13" spans="1:10" ht="25.5">
      <c r="A13" s="375" t="s">
        <v>18</v>
      </c>
      <c r="B13" s="371">
        <v>77</v>
      </c>
      <c r="C13" s="370"/>
      <c r="D13" s="370"/>
      <c r="E13" s="370"/>
      <c r="F13" s="370"/>
      <c r="G13" s="370"/>
      <c r="H13" s="370"/>
      <c r="I13" s="370">
        <v>3</v>
      </c>
      <c r="J13" s="364">
        <f t="shared" si="0"/>
        <v>3</v>
      </c>
    </row>
    <row r="14" spans="1:10" ht="25.5">
      <c r="A14" s="375" t="s">
        <v>19</v>
      </c>
      <c r="B14" s="371">
        <v>81.82</v>
      </c>
      <c r="C14" s="370"/>
      <c r="D14" s="370"/>
      <c r="E14" s="370"/>
      <c r="F14" s="370"/>
      <c r="G14" s="370"/>
      <c r="H14" s="370"/>
      <c r="I14" s="370">
        <v>10</v>
      </c>
      <c r="J14" s="364">
        <f t="shared" si="0"/>
        <v>10</v>
      </c>
    </row>
    <row r="15" spans="1:10" ht="13.5" thickBot="1">
      <c r="A15" s="366" t="s">
        <v>4</v>
      </c>
      <c r="B15" s="367"/>
      <c r="C15" s="376">
        <f>SUM(C5:C14)</f>
        <v>19</v>
      </c>
      <c r="D15" s="376">
        <f aca="true" t="shared" si="1" ref="D15:J15">SUM(D5:D14)</f>
        <v>21</v>
      </c>
      <c r="E15" s="376">
        <f t="shared" si="1"/>
        <v>14</v>
      </c>
      <c r="F15" s="376">
        <f t="shared" si="1"/>
        <v>76</v>
      </c>
      <c r="G15" s="376">
        <f t="shared" si="1"/>
        <v>3</v>
      </c>
      <c r="H15" s="376">
        <f t="shared" si="1"/>
        <v>0</v>
      </c>
      <c r="I15" s="376">
        <f t="shared" si="1"/>
        <v>44</v>
      </c>
      <c r="J15" s="365">
        <f t="shared" si="1"/>
        <v>177</v>
      </c>
    </row>
    <row r="17" ht="15">
      <c r="B17" s="4"/>
    </row>
  </sheetData>
  <mergeCells count="6">
    <mergeCell ref="A1:J1"/>
    <mergeCell ref="C2:E2"/>
    <mergeCell ref="F2:H2"/>
    <mergeCell ref="C4:I4"/>
    <mergeCell ref="I2:I3"/>
    <mergeCell ref="J2:J3"/>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topLeftCell="A1">
      <selection activeCell="A4" sqref="A4:K15"/>
    </sheetView>
  </sheetViews>
  <sheetFormatPr defaultColWidth="9.140625" defaultRowHeight="15"/>
  <cols>
    <col min="1" max="1" width="22.7109375" style="2" customWidth="1"/>
    <col min="2" max="2" width="10.421875" style="3" customWidth="1"/>
    <col min="3" max="3" width="6.140625" style="1" customWidth="1"/>
    <col min="4" max="4" width="8.28125" style="1" customWidth="1"/>
    <col min="5" max="5" width="7.421875" style="1" bestFit="1" customWidth="1"/>
    <col min="6" max="6" width="6.00390625" style="1" customWidth="1"/>
    <col min="7" max="7" width="8.57421875" style="1" customWidth="1"/>
    <col min="8" max="8" width="7.421875" style="1" customWidth="1"/>
    <col min="9" max="9" width="7.00390625" style="1" customWidth="1"/>
    <col min="10" max="10" width="9.140625" style="1" customWidth="1"/>
    <col min="11" max="11" width="22.8515625" style="1" customWidth="1"/>
    <col min="12" max="16384" width="9.140625" style="1" customWidth="1"/>
  </cols>
  <sheetData>
    <row r="1" spans="1:11" ht="25.5" customHeight="1">
      <c r="A1" s="463" t="s">
        <v>720</v>
      </c>
      <c r="B1" s="464"/>
      <c r="C1" s="464"/>
      <c r="D1" s="464"/>
      <c r="E1" s="464"/>
      <c r="F1" s="464"/>
      <c r="G1" s="464"/>
      <c r="H1" s="464"/>
      <c r="I1" s="464"/>
      <c r="J1" s="464"/>
      <c r="K1" s="466"/>
    </row>
    <row r="2" spans="1:11" s="5" customFormat="1" ht="38.25" customHeight="1">
      <c r="A2" s="15" t="s">
        <v>493</v>
      </c>
      <c r="B2" s="8"/>
      <c r="C2" s="471" t="s">
        <v>64</v>
      </c>
      <c r="D2" s="471"/>
      <c r="E2" s="471"/>
      <c r="F2" s="471" t="s">
        <v>65</v>
      </c>
      <c r="G2" s="471"/>
      <c r="H2" s="471"/>
      <c r="I2" s="483" t="s">
        <v>66</v>
      </c>
      <c r="J2" s="487" t="s">
        <v>4</v>
      </c>
      <c r="K2" s="489" t="s">
        <v>67</v>
      </c>
    </row>
    <row r="3" spans="1:11" s="5" customFormat="1" ht="30.75" customHeight="1">
      <c r="A3" s="15"/>
      <c r="B3" s="8"/>
      <c r="C3" s="300" t="s">
        <v>68</v>
      </c>
      <c r="D3" s="300" t="s">
        <v>175</v>
      </c>
      <c r="E3" s="300" t="s">
        <v>176</v>
      </c>
      <c r="F3" s="300" t="s">
        <v>68</v>
      </c>
      <c r="G3" s="300" t="s">
        <v>175</v>
      </c>
      <c r="H3" s="300" t="s">
        <v>176</v>
      </c>
      <c r="I3" s="484"/>
      <c r="J3" s="488"/>
      <c r="K3" s="490"/>
    </row>
    <row r="4" spans="1:11" s="2" customFormat="1" ht="25.5">
      <c r="A4" s="374" t="s">
        <v>10</v>
      </c>
      <c r="B4" s="372" t="s">
        <v>9</v>
      </c>
      <c r="C4" s="482"/>
      <c r="D4" s="482"/>
      <c r="E4" s="482"/>
      <c r="F4" s="482"/>
      <c r="G4" s="482"/>
      <c r="H4" s="482"/>
      <c r="I4" s="482"/>
      <c r="J4" s="35"/>
      <c r="K4" s="36"/>
    </row>
    <row r="5" spans="1:11" ht="15">
      <c r="A5" s="375" t="s">
        <v>5</v>
      </c>
      <c r="B5" s="369" t="s">
        <v>8</v>
      </c>
      <c r="C5" s="370">
        <v>137</v>
      </c>
      <c r="D5" s="370">
        <v>12</v>
      </c>
      <c r="E5" s="370"/>
      <c r="F5" s="370">
        <v>1102</v>
      </c>
      <c r="G5" s="370"/>
      <c r="H5" s="370"/>
      <c r="I5" s="370"/>
      <c r="J5" s="373">
        <f>SUM(C5:I5)</f>
        <v>1251</v>
      </c>
      <c r="K5" s="34"/>
    </row>
    <row r="6" spans="1:11" ht="15">
      <c r="A6" s="375" t="s">
        <v>11</v>
      </c>
      <c r="B6" s="371" t="s">
        <v>6</v>
      </c>
      <c r="C6" s="370">
        <v>545</v>
      </c>
      <c r="D6" s="370">
        <v>147</v>
      </c>
      <c r="E6" s="370"/>
      <c r="F6" s="370">
        <v>1103</v>
      </c>
      <c r="G6" s="370"/>
      <c r="H6" s="370"/>
      <c r="I6" s="370">
        <v>467</v>
      </c>
      <c r="J6" s="373">
        <f aca="true" t="shared" si="0" ref="J6:J14">SUM(C6:I6)</f>
        <v>2262</v>
      </c>
      <c r="K6" s="34"/>
    </row>
    <row r="7" spans="1:11" ht="26.25" customHeight="1">
      <c r="A7" s="375" t="s">
        <v>12</v>
      </c>
      <c r="B7" s="371">
        <v>41.43</v>
      </c>
      <c r="C7" s="370"/>
      <c r="D7" s="370"/>
      <c r="E7" s="370"/>
      <c r="F7" s="370"/>
      <c r="G7" s="370"/>
      <c r="H7" s="370"/>
      <c r="I7" s="370"/>
      <c r="J7" s="373">
        <f t="shared" si="0"/>
        <v>0</v>
      </c>
      <c r="K7" s="34"/>
    </row>
    <row r="8" spans="1:11" ht="25.5">
      <c r="A8" s="375" t="s">
        <v>13</v>
      </c>
      <c r="B8" s="371" t="s">
        <v>7</v>
      </c>
      <c r="C8" s="370">
        <v>114</v>
      </c>
      <c r="D8" s="370">
        <v>24</v>
      </c>
      <c r="E8" s="370"/>
      <c r="F8" s="370"/>
      <c r="G8" s="370"/>
      <c r="H8" s="370"/>
      <c r="I8" s="370">
        <v>28</v>
      </c>
      <c r="J8" s="373">
        <f t="shared" si="0"/>
        <v>166</v>
      </c>
      <c r="K8" s="34"/>
    </row>
    <row r="9" spans="1:11" ht="25.5">
      <c r="A9" s="375" t="s">
        <v>14</v>
      </c>
      <c r="B9" s="371" t="s">
        <v>20</v>
      </c>
      <c r="C9" s="370">
        <v>124</v>
      </c>
      <c r="D9" s="370">
        <v>90</v>
      </c>
      <c r="E9" s="370">
        <v>12</v>
      </c>
      <c r="F9" s="370">
        <v>231</v>
      </c>
      <c r="G9" s="370">
        <v>72</v>
      </c>
      <c r="H9" s="370"/>
      <c r="I9" s="370">
        <v>483</v>
      </c>
      <c r="J9" s="373">
        <f t="shared" si="0"/>
        <v>1012</v>
      </c>
      <c r="K9" s="34"/>
    </row>
    <row r="10" spans="1:11" ht="15">
      <c r="A10" s="375" t="s">
        <v>15</v>
      </c>
      <c r="B10" s="371">
        <v>62.65</v>
      </c>
      <c r="C10" s="370">
        <v>16</v>
      </c>
      <c r="D10" s="370">
        <v>40</v>
      </c>
      <c r="E10" s="370">
        <v>36</v>
      </c>
      <c r="F10" s="370"/>
      <c r="G10" s="370"/>
      <c r="H10" s="370"/>
      <c r="I10" s="370"/>
      <c r="J10" s="373">
        <f t="shared" si="0"/>
        <v>92</v>
      </c>
      <c r="K10" s="34">
        <v>36</v>
      </c>
    </row>
    <row r="11" spans="1:11" ht="25.5">
      <c r="A11" s="375" t="s">
        <v>16</v>
      </c>
      <c r="B11" s="371">
        <v>68</v>
      </c>
      <c r="C11" s="370"/>
      <c r="D11" s="370"/>
      <c r="E11" s="370"/>
      <c r="F11" s="370"/>
      <c r="G11" s="370"/>
      <c r="H11" s="370"/>
      <c r="I11" s="370">
        <v>133</v>
      </c>
      <c r="J11" s="373">
        <f t="shared" si="0"/>
        <v>133</v>
      </c>
      <c r="K11" s="34"/>
    </row>
    <row r="12" spans="1:11" ht="25.5">
      <c r="A12" s="375" t="s">
        <v>17</v>
      </c>
      <c r="B12" s="371">
        <v>74.75</v>
      </c>
      <c r="C12" s="370">
        <v>80</v>
      </c>
      <c r="D12" s="370">
        <v>126</v>
      </c>
      <c r="E12" s="370"/>
      <c r="F12" s="370">
        <v>105</v>
      </c>
      <c r="G12" s="370"/>
      <c r="H12" s="370"/>
      <c r="I12" s="370"/>
      <c r="J12" s="373">
        <f t="shared" si="0"/>
        <v>311</v>
      </c>
      <c r="K12" s="34"/>
    </row>
    <row r="13" spans="1:11" ht="25.5">
      <c r="A13" s="375" t="s">
        <v>18</v>
      </c>
      <c r="B13" s="371">
        <v>77</v>
      </c>
      <c r="C13" s="370"/>
      <c r="D13" s="370"/>
      <c r="E13" s="370"/>
      <c r="F13" s="370"/>
      <c r="G13" s="370"/>
      <c r="H13" s="370"/>
      <c r="I13" s="370">
        <v>68</v>
      </c>
      <c r="J13" s="373">
        <f t="shared" si="0"/>
        <v>68</v>
      </c>
      <c r="K13" s="34"/>
    </row>
    <row r="14" spans="1:11" ht="25.5">
      <c r="A14" s="375" t="s">
        <v>19</v>
      </c>
      <c r="B14" s="371">
        <v>81.82</v>
      </c>
      <c r="C14" s="370"/>
      <c r="D14" s="370"/>
      <c r="E14" s="370"/>
      <c r="F14" s="370"/>
      <c r="G14" s="370"/>
      <c r="H14" s="370"/>
      <c r="I14" s="370">
        <v>270</v>
      </c>
      <c r="J14" s="373">
        <f t="shared" si="0"/>
        <v>270</v>
      </c>
      <c r="K14" s="34"/>
    </row>
    <row r="15" spans="1:11" ht="13.5" thickBot="1">
      <c r="A15" s="366" t="s">
        <v>4</v>
      </c>
      <c r="B15" s="367"/>
      <c r="C15" s="376">
        <f>SUM(C5:C14)</f>
        <v>1016</v>
      </c>
      <c r="D15" s="376">
        <f aca="true" t="shared" si="1" ref="D15:K15">SUM(D5:D14)</f>
        <v>439</v>
      </c>
      <c r="E15" s="376">
        <f t="shared" si="1"/>
        <v>48</v>
      </c>
      <c r="F15" s="376">
        <f t="shared" si="1"/>
        <v>2541</v>
      </c>
      <c r="G15" s="376">
        <f t="shared" si="1"/>
        <v>72</v>
      </c>
      <c r="H15" s="376">
        <f t="shared" si="1"/>
        <v>0</v>
      </c>
      <c r="I15" s="376">
        <f t="shared" si="1"/>
        <v>1449</v>
      </c>
      <c r="J15" s="376">
        <f t="shared" si="1"/>
        <v>5565</v>
      </c>
      <c r="K15" s="365">
        <f t="shared" si="1"/>
        <v>36</v>
      </c>
    </row>
    <row r="17" ht="15">
      <c r="B17" s="4"/>
    </row>
  </sheetData>
  <mergeCells count="7">
    <mergeCell ref="C4:I4"/>
    <mergeCell ref="A1:K1"/>
    <mergeCell ref="C2:E2"/>
    <mergeCell ref="F2:H2"/>
    <mergeCell ref="I2:I3"/>
    <mergeCell ref="J2:J3"/>
    <mergeCell ref="K2:K3"/>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1"/>
  <sheetViews>
    <sheetView workbookViewId="0" topLeftCell="A1">
      <selection activeCell="C50" sqref="C50:K51"/>
    </sheetView>
  </sheetViews>
  <sheetFormatPr defaultColWidth="9.140625" defaultRowHeight="15"/>
  <cols>
    <col min="1" max="1" width="27.421875" style="2" customWidth="1"/>
    <col min="2" max="2" width="10.421875" style="3" customWidth="1"/>
    <col min="3" max="3" width="8.28125" style="1" customWidth="1"/>
    <col min="4" max="4" width="6.8515625" style="1" customWidth="1"/>
    <col min="5" max="5" width="8.57421875" style="1" customWidth="1"/>
    <col min="6" max="6" width="7.421875" style="1" customWidth="1"/>
    <col min="7" max="7" width="8.7109375" style="1" customWidth="1"/>
    <col min="8" max="8" width="7.00390625" style="1" customWidth="1"/>
    <col min="9" max="16384" width="9.140625" style="1" customWidth="1"/>
  </cols>
  <sheetData>
    <row r="1" spans="1:11" ht="33.75" customHeight="1">
      <c r="A1" s="491" t="s">
        <v>440</v>
      </c>
      <c r="B1" s="492"/>
      <c r="C1" s="492"/>
      <c r="D1" s="492"/>
      <c r="E1" s="492"/>
      <c r="F1" s="492"/>
      <c r="G1" s="492"/>
      <c r="H1" s="492"/>
      <c r="I1" s="492"/>
      <c r="J1" s="492"/>
      <c r="K1" s="493"/>
    </row>
    <row r="2" spans="1:11" s="5" customFormat="1" ht="38.25" customHeight="1">
      <c r="A2" s="15" t="s">
        <v>493</v>
      </c>
      <c r="B2" s="8"/>
      <c r="C2" s="471" t="s">
        <v>0</v>
      </c>
      <c r="D2" s="471"/>
      <c r="E2" s="471" t="s">
        <v>2</v>
      </c>
      <c r="F2" s="471"/>
      <c r="G2" s="471" t="s">
        <v>1</v>
      </c>
      <c r="H2" s="471"/>
      <c r="I2" s="469" t="s">
        <v>3</v>
      </c>
      <c r="J2" s="470"/>
      <c r="K2" s="44" t="s">
        <v>4</v>
      </c>
    </row>
    <row r="3" spans="1:11" s="5" customFormat="1" ht="13.5" customHeight="1" thickBot="1">
      <c r="A3" s="43"/>
      <c r="B3" s="47"/>
      <c r="C3" s="48" t="s">
        <v>21</v>
      </c>
      <c r="D3" s="48" t="s">
        <v>22</v>
      </c>
      <c r="E3" s="48" t="s">
        <v>21</v>
      </c>
      <c r="F3" s="48" t="s">
        <v>22</v>
      </c>
      <c r="G3" s="48" t="s">
        <v>21</v>
      </c>
      <c r="H3" s="48" t="s">
        <v>22</v>
      </c>
      <c r="I3" s="143" t="s">
        <v>21</v>
      </c>
      <c r="J3" s="143" t="s">
        <v>22</v>
      </c>
      <c r="K3" s="41"/>
    </row>
    <row r="4" spans="1:11" s="6" customFormat="1" ht="30" customHeight="1">
      <c r="A4" s="368" t="s">
        <v>496</v>
      </c>
      <c r="B4" s="9"/>
      <c r="C4" s="456"/>
      <c r="D4" s="457"/>
      <c r="E4" s="457"/>
      <c r="F4" s="457"/>
      <c r="G4" s="457"/>
      <c r="H4" s="457"/>
      <c r="I4" s="457"/>
      <c r="J4" s="457"/>
      <c r="K4" s="458"/>
    </row>
    <row r="5" spans="1:11" ht="30" customHeight="1">
      <c r="A5" s="374" t="s">
        <v>10</v>
      </c>
      <c r="B5" s="372" t="s">
        <v>9</v>
      </c>
      <c r="C5" s="453"/>
      <c r="D5" s="454"/>
      <c r="E5" s="454"/>
      <c r="F5" s="454"/>
      <c r="G5" s="454"/>
      <c r="H5" s="454"/>
      <c r="I5" s="454"/>
      <c r="J5" s="454"/>
      <c r="K5" s="455"/>
    </row>
    <row r="6" spans="1:11" ht="12.75" customHeight="1">
      <c r="A6" s="375" t="s">
        <v>5</v>
      </c>
      <c r="B6" s="369" t="s">
        <v>8</v>
      </c>
      <c r="C6" s="370"/>
      <c r="D6" s="370"/>
      <c r="E6" s="370"/>
      <c r="F6" s="370"/>
      <c r="G6" s="370"/>
      <c r="H6" s="370"/>
      <c r="I6" s="139"/>
      <c r="J6" s="140"/>
      <c r="K6" s="364">
        <f>SUM(C6:J6)</f>
        <v>0</v>
      </c>
    </row>
    <row r="7" spans="1:11" ht="12.75" customHeight="1">
      <c r="A7" s="375" t="s">
        <v>11</v>
      </c>
      <c r="B7" s="371" t="s">
        <v>6</v>
      </c>
      <c r="C7" s="370">
        <v>801</v>
      </c>
      <c r="D7" s="370">
        <v>415</v>
      </c>
      <c r="E7" s="370"/>
      <c r="F7" s="370"/>
      <c r="G7" s="370">
        <v>193</v>
      </c>
      <c r="H7" s="370">
        <v>263</v>
      </c>
      <c r="I7" s="139">
        <v>73</v>
      </c>
      <c r="J7" s="140">
        <v>61</v>
      </c>
      <c r="K7" s="364">
        <f aca="true" t="shared" si="0" ref="K7:K15">SUM(C7:J7)</f>
        <v>1806</v>
      </c>
    </row>
    <row r="8" spans="1:11" ht="25.5" customHeight="1">
      <c r="A8" s="375" t="s">
        <v>12</v>
      </c>
      <c r="B8" s="371">
        <v>41.43</v>
      </c>
      <c r="C8" s="370"/>
      <c r="D8" s="370"/>
      <c r="E8" s="370"/>
      <c r="F8" s="370"/>
      <c r="G8" s="370"/>
      <c r="H8" s="370"/>
      <c r="I8" s="139"/>
      <c r="J8" s="140"/>
      <c r="K8" s="364">
        <f t="shared" si="0"/>
        <v>0</v>
      </c>
    </row>
    <row r="9" spans="1:11" ht="25.5">
      <c r="A9" s="375" t="s">
        <v>13</v>
      </c>
      <c r="B9" s="371" t="s">
        <v>7</v>
      </c>
      <c r="C9" s="370"/>
      <c r="D9" s="370"/>
      <c r="E9" s="370"/>
      <c r="F9" s="370"/>
      <c r="G9" s="370"/>
      <c r="H9" s="370"/>
      <c r="I9" s="139"/>
      <c r="J9" s="140"/>
      <c r="K9" s="364">
        <f t="shared" si="0"/>
        <v>0</v>
      </c>
    </row>
    <row r="10" spans="1:11" ht="25.5">
      <c r="A10" s="375" t="s">
        <v>14</v>
      </c>
      <c r="B10" s="371" t="s">
        <v>20</v>
      </c>
      <c r="C10" s="370"/>
      <c r="D10" s="370"/>
      <c r="E10" s="370"/>
      <c r="F10" s="370"/>
      <c r="G10" s="370"/>
      <c r="H10" s="370"/>
      <c r="I10" s="139"/>
      <c r="J10" s="140"/>
      <c r="K10" s="364">
        <f t="shared" si="0"/>
        <v>0</v>
      </c>
    </row>
    <row r="11" spans="1:11" ht="12.75" customHeight="1">
      <c r="A11" s="375" t="s">
        <v>15</v>
      </c>
      <c r="B11" s="371">
        <v>62.65</v>
      </c>
      <c r="C11" s="370"/>
      <c r="D11" s="370"/>
      <c r="E11" s="370"/>
      <c r="F11" s="370"/>
      <c r="G11" s="370"/>
      <c r="H11" s="370"/>
      <c r="I11" s="139"/>
      <c r="J11" s="140"/>
      <c r="K11" s="364">
        <f t="shared" si="0"/>
        <v>0</v>
      </c>
    </row>
    <row r="12" spans="1:11" ht="25.5">
      <c r="A12" s="375" t="s">
        <v>16</v>
      </c>
      <c r="B12" s="371">
        <v>68</v>
      </c>
      <c r="C12" s="370"/>
      <c r="D12" s="370"/>
      <c r="E12" s="370"/>
      <c r="F12" s="370"/>
      <c r="G12" s="370"/>
      <c r="H12" s="370"/>
      <c r="I12" s="139"/>
      <c r="J12" s="140"/>
      <c r="K12" s="364">
        <f t="shared" si="0"/>
        <v>0</v>
      </c>
    </row>
    <row r="13" spans="1:11" ht="25.5">
      <c r="A13" s="375" t="s">
        <v>17</v>
      </c>
      <c r="B13" s="371">
        <v>74.75</v>
      </c>
      <c r="C13" s="370"/>
      <c r="D13" s="370"/>
      <c r="E13" s="370"/>
      <c r="F13" s="370"/>
      <c r="G13" s="370"/>
      <c r="H13" s="370"/>
      <c r="I13" s="139"/>
      <c r="J13" s="140"/>
      <c r="K13" s="364">
        <f t="shared" si="0"/>
        <v>0</v>
      </c>
    </row>
    <row r="14" spans="1:11" ht="15">
      <c r="A14" s="375" t="s">
        <v>18</v>
      </c>
      <c r="B14" s="371">
        <v>77</v>
      </c>
      <c r="C14" s="370"/>
      <c r="D14" s="370"/>
      <c r="E14" s="370"/>
      <c r="F14" s="370"/>
      <c r="G14" s="370"/>
      <c r="H14" s="370"/>
      <c r="I14" s="139"/>
      <c r="J14" s="140"/>
      <c r="K14" s="364">
        <f t="shared" si="0"/>
        <v>0</v>
      </c>
    </row>
    <row r="15" spans="1:11" s="6" customFormat="1" ht="15">
      <c r="A15" s="21" t="s">
        <v>19</v>
      </c>
      <c r="B15" s="22">
        <v>81.82</v>
      </c>
      <c r="C15" s="23"/>
      <c r="D15" s="23"/>
      <c r="E15" s="23"/>
      <c r="F15" s="23"/>
      <c r="G15" s="23"/>
      <c r="H15" s="23"/>
      <c r="I15" s="141"/>
      <c r="J15" s="142"/>
      <c r="K15" s="24">
        <f t="shared" si="0"/>
        <v>0</v>
      </c>
    </row>
    <row r="16" spans="1:11" s="6" customFormat="1" ht="15">
      <c r="A16" s="125" t="s">
        <v>133</v>
      </c>
      <c r="B16" s="212" t="s">
        <v>499</v>
      </c>
      <c r="C16" s="373">
        <f>SUM(C6:C15)</f>
        <v>801</v>
      </c>
      <c r="D16" s="62">
        <f aca="true" t="shared" si="1" ref="D16:J16">SUM(D6:D15)</f>
        <v>415</v>
      </c>
      <c r="E16" s="62">
        <f t="shared" si="1"/>
        <v>0</v>
      </c>
      <c r="F16" s="62">
        <f t="shared" si="1"/>
        <v>0</v>
      </c>
      <c r="G16" s="62">
        <f t="shared" si="1"/>
        <v>193</v>
      </c>
      <c r="H16" s="62">
        <f t="shared" si="1"/>
        <v>263</v>
      </c>
      <c r="I16" s="62">
        <f t="shared" si="1"/>
        <v>73</v>
      </c>
      <c r="J16" s="63">
        <f t="shared" si="1"/>
        <v>61</v>
      </c>
      <c r="K16" s="24">
        <f>SUM(K6:K15)</f>
        <v>1806</v>
      </c>
    </row>
    <row r="17" spans="1:11" s="6" customFormat="1" ht="25.5">
      <c r="A17" s="203" t="s">
        <v>565</v>
      </c>
      <c r="B17" s="114" t="s">
        <v>499</v>
      </c>
      <c r="C17" s="139">
        <v>365</v>
      </c>
      <c r="D17" s="139">
        <v>178</v>
      </c>
      <c r="E17" s="139"/>
      <c r="F17" s="139"/>
      <c r="G17" s="139">
        <v>94</v>
      </c>
      <c r="H17" s="139">
        <v>139</v>
      </c>
      <c r="I17" s="139">
        <v>35</v>
      </c>
      <c r="J17" s="139">
        <v>24</v>
      </c>
      <c r="K17" s="364">
        <f aca="true" t="shared" si="2" ref="K17:K18">SUM(C17:J17)</f>
        <v>835</v>
      </c>
    </row>
    <row r="18" spans="1:11" s="6" customFormat="1" ht="25.5">
      <c r="A18" s="203" t="s">
        <v>566</v>
      </c>
      <c r="B18" s="114" t="s">
        <v>499</v>
      </c>
      <c r="C18" s="108">
        <v>23</v>
      </c>
      <c r="D18" s="108">
        <v>17</v>
      </c>
      <c r="E18" s="108"/>
      <c r="F18" s="108"/>
      <c r="G18" s="108">
        <v>10</v>
      </c>
      <c r="H18" s="108">
        <v>13</v>
      </c>
      <c r="I18" s="108">
        <v>15</v>
      </c>
      <c r="J18" s="108">
        <v>6</v>
      </c>
      <c r="K18" s="364">
        <f t="shared" si="2"/>
        <v>84</v>
      </c>
    </row>
    <row r="19" spans="1:11" s="2" customFormat="1" ht="25.5" customHeight="1">
      <c r="A19" s="368" t="s">
        <v>497</v>
      </c>
      <c r="B19" s="9"/>
      <c r="C19" s="456"/>
      <c r="D19" s="457"/>
      <c r="E19" s="457"/>
      <c r="F19" s="457"/>
      <c r="G19" s="457"/>
      <c r="H19" s="457"/>
      <c r="I19" s="457"/>
      <c r="J19" s="457"/>
      <c r="K19" s="458"/>
    </row>
    <row r="20" spans="1:11" ht="25.5">
      <c r="A20" s="374" t="s">
        <v>10</v>
      </c>
      <c r="B20" s="372" t="s">
        <v>9</v>
      </c>
      <c r="C20" s="453"/>
      <c r="D20" s="454"/>
      <c r="E20" s="454"/>
      <c r="F20" s="454"/>
      <c r="G20" s="454"/>
      <c r="H20" s="454"/>
      <c r="I20" s="454"/>
      <c r="J20" s="454"/>
      <c r="K20" s="455"/>
    </row>
    <row r="21" spans="1:11" ht="15">
      <c r="A21" s="375" t="s">
        <v>5</v>
      </c>
      <c r="B21" s="369" t="s">
        <v>8</v>
      </c>
      <c r="C21" s="370"/>
      <c r="D21" s="370"/>
      <c r="E21" s="370"/>
      <c r="F21" s="370"/>
      <c r="G21" s="370"/>
      <c r="H21" s="370"/>
      <c r="I21" s="139"/>
      <c r="J21" s="140"/>
      <c r="K21" s="364">
        <f>SUM(C21:J21)</f>
        <v>0</v>
      </c>
    </row>
    <row r="22" spans="1:11" ht="15">
      <c r="A22" s="375" t="s">
        <v>11</v>
      </c>
      <c r="B22" s="371" t="s">
        <v>6</v>
      </c>
      <c r="C22" s="370"/>
      <c r="D22" s="370"/>
      <c r="E22" s="370"/>
      <c r="F22" s="370"/>
      <c r="G22" s="370"/>
      <c r="H22" s="370"/>
      <c r="I22" s="139"/>
      <c r="J22" s="140"/>
      <c r="K22" s="364">
        <f aca="true" t="shared" si="3" ref="K22:K33">SUM(C22:J22)</f>
        <v>0</v>
      </c>
    </row>
    <row r="23" spans="1:11" ht="25.5">
      <c r="A23" s="375" t="s">
        <v>12</v>
      </c>
      <c r="B23" s="371">
        <v>41.43</v>
      </c>
      <c r="C23" s="370"/>
      <c r="D23" s="370"/>
      <c r="E23" s="370"/>
      <c r="F23" s="370"/>
      <c r="G23" s="370"/>
      <c r="H23" s="370"/>
      <c r="I23" s="139"/>
      <c r="J23" s="140"/>
      <c r="K23" s="364">
        <f t="shared" si="3"/>
        <v>0</v>
      </c>
    </row>
    <row r="24" spans="1:11" ht="25.5">
      <c r="A24" s="375" t="s">
        <v>13</v>
      </c>
      <c r="B24" s="371" t="s">
        <v>7</v>
      </c>
      <c r="C24" s="370"/>
      <c r="D24" s="370"/>
      <c r="E24" s="370"/>
      <c r="F24" s="370"/>
      <c r="G24" s="370"/>
      <c r="H24" s="370"/>
      <c r="I24" s="139"/>
      <c r="J24" s="140"/>
      <c r="K24" s="364">
        <f t="shared" si="3"/>
        <v>0</v>
      </c>
    </row>
    <row r="25" spans="1:11" ht="25.5">
      <c r="A25" s="375" t="s">
        <v>14</v>
      </c>
      <c r="B25" s="371" t="s">
        <v>20</v>
      </c>
      <c r="C25" s="370"/>
      <c r="D25" s="370"/>
      <c r="E25" s="370"/>
      <c r="F25" s="370"/>
      <c r="G25" s="370"/>
      <c r="H25" s="370"/>
      <c r="I25" s="139"/>
      <c r="J25" s="140"/>
      <c r="K25" s="364">
        <f t="shared" si="3"/>
        <v>0</v>
      </c>
    </row>
    <row r="26" spans="1:11" ht="15">
      <c r="A26" s="375" t="s">
        <v>15</v>
      </c>
      <c r="B26" s="371">
        <v>62.65</v>
      </c>
      <c r="C26" s="370">
        <v>759</v>
      </c>
      <c r="D26" s="370">
        <v>339</v>
      </c>
      <c r="E26" s="370"/>
      <c r="F26" s="370"/>
      <c r="G26" s="370">
        <v>375</v>
      </c>
      <c r="H26" s="370">
        <v>458</v>
      </c>
      <c r="I26" s="139">
        <v>54</v>
      </c>
      <c r="J26" s="140">
        <v>44</v>
      </c>
      <c r="K26" s="364">
        <f t="shared" si="3"/>
        <v>2029</v>
      </c>
    </row>
    <row r="27" spans="1:11" ht="25.5">
      <c r="A27" s="375" t="s">
        <v>16</v>
      </c>
      <c r="B27" s="371">
        <v>68</v>
      </c>
      <c r="C27" s="370"/>
      <c r="D27" s="370"/>
      <c r="E27" s="370"/>
      <c r="F27" s="370"/>
      <c r="G27" s="370"/>
      <c r="H27" s="370"/>
      <c r="I27" s="139"/>
      <c r="J27" s="140"/>
      <c r="K27" s="364">
        <f t="shared" si="3"/>
        <v>0</v>
      </c>
    </row>
    <row r="28" spans="1:11" ht="25.5">
      <c r="A28" s="375" t="s">
        <v>17</v>
      </c>
      <c r="B28" s="371">
        <v>74.75</v>
      </c>
      <c r="C28" s="370"/>
      <c r="D28" s="370"/>
      <c r="E28" s="370"/>
      <c r="F28" s="370"/>
      <c r="G28" s="370"/>
      <c r="H28" s="370"/>
      <c r="I28" s="139"/>
      <c r="J28" s="140"/>
      <c r="K28" s="364">
        <f t="shared" si="3"/>
        <v>0</v>
      </c>
    </row>
    <row r="29" spans="1:11" ht="15">
      <c r="A29" s="375" t="s">
        <v>18</v>
      </c>
      <c r="B29" s="371">
        <v>77</v>
      </c>
      <c r="C29" s="370"/>
      <c r="D29" s="370"/>
      <c r="E29" s="370"/>
      <c r="F29" s="370"/>
      <c r="G29" s="370"/>
      <c r="H29" s="370"/>
      <c r="I29" s="139"/>
      <c r="J29" s="140"/>
      <c r="K29" s="364">
        <f t="shared" si="3"/>
        <v>0</v>
      </c>
    </row>
    <row r="30" spans="1:11" ht="15">
      <c r="A30" s="21" t="s">
        <v>19</v>
      </c>
      <c r="B30" s="22">
        <v>81.82</v>
      </c>
      <c r="C30" s="23"/>
      <c r="D30" s="23"/>
      <c r="E30" s="23"/>
      <c r="F30" s="23"/>
      <c r="G30" s="23"/>
      <c r="H30" s="23"/>
      <c r="I30" s="141"/>
      <c r="J30" s="142"/>
      <c r="K30" s="24">
        <f t="shared" si="3"/>
        <v>0</v>
      </c>
    </row>
    <row r="31" spans="1:11" ht="15">
      <c r="A31" s="125" t="s">
        <v>133</v>
      </c>
      <c r="B31" s="212" t="s">
        <v>499</v>
      </c>
      <c r="C31" s="373">
        <f>SUM(C21:C30)</f>
        <v>759</v>
      </c>
      <c r="D31" s="62">
        <f aca="true" t="shared" si="4" ref="D31:J31">SUM(D21:D30)</f>
        <v>339</v>
      </c>
      <c r="E31" s="62">
        <f t="shared" si="4"/>
        <v>0</v>
      </c>
      <c r="F31" s="62">
        <f t="shared" si="4"/>
        <v>0</v>
      </c>
      <c r="G31" s="62">
        <f t="shared" si="4"/>
        <v>375</v>
      </c>
      <c r="H31" s="62">
        <f t="shared" si="4"/>
        <v>458</v>
      </c>
      <c r="I31" s="62">
        <f t="shared" si="4"/>
        <v>54</v>
      </c>
      <c r="J31" s="63">
        <f t="shared" si="4"/>
        <v>44</v>
      </c>
      <c r="K31" s="24">
        <f>SUM(K21:K30)</f>
        <v>2029</v>
      </c>
    </row>
    <row r="32" spans="1:11" ht="25.5">
      <c r="A32" s="203" t="s">
        <v>567</v>
      </c>
      <c r="B32" s="114" t="s">
        <v>499</v>
      </c>
      <c r="C32" s="139">
        <v>475</v>
      </c>
      <c r="D32" s="139">
        <v>229</v>
      </c>
      <c r="E32" s="139"/>
      <c r="F32" s="139"/>
      <c r="G32" s="139">
        <v>251</v>
      </c>
      <c r="H32" s="139">
        <v>334</v>
      </c>
      <c r="I32" s="139">
        <v>26</v>
      </c>
      <c r="J32" s="139">
        <v>21</v>
      </c>
      <c r="K32" s="364">
        <f t="shared" si="3"/>
        <v>1336</v>
      </c>
    </row>
    <row r="33" spans="1:11" ht="25.5">
      <c r="A33" s="203" t="s">
        <v>568</v>
      </c>
      <c r="B33" s="114" t="s">
        <v>499</v>
      </c>
      <c r="C33" s="108">
        <v>69</v>
      </c>
      <c r="D33" s="108">
        <v>18</v>
      </c>
      <c r="E33" s="108"/>
      <c r="F33" s="108"/>
      <c r="G33" s="108">
        <v>59</v>
      </c>
      <c r="H33" s="108">
        <v>27</v>
      </c>
      <c r="I33" s="108">
        <v>26</v>
      </c>
      <c r="J33" s="108">
        <v>22</v>
      </c>
      <c r="K33" s="364">
        <f t="shared" si="3"/>
        <v>221</v>
      </c>
    </row>
    <row r="34" spans="1:11" ht="30">
      <c r="A34" s="368" t="s">
        <v>498</v>
      </c>
      <c r="B34" s="9"/>
      <c r="C34" s="456"/>
      <c r="D34" s="457"/>
      <c r="E34" s="457"/>
      <c r="F34" s="457"/>
      <c r="G34" s="457"/>
      <c r="H34" s="457"/>
      <c r="I34" s="457"/>
      <c r="J34" s="457"/>
      <c r="K34" s="458"/>
    </row>
    <row r="35" spans="1:11" ht="25.5">
      <c r="A35" s="374" t="s">
        <v>10</v>
      </c>
      <c r="B35" s="372" t="s">
        <v>9</v>
      </c>
      <c r="C35" s="453"/>
      <c r="D35" s="454"/>
      <c r="E35" s="454"/>
      <c r="F35" s="454"/>
      <c r="G35" s="454"/>
      <c r="H35" s="454"/>
      <c r="I35" s="454"/>
      <c r="J35" s="454"/>
      <c r="K35" s="455"/>
    </row>
    <row r="36" spans="1:11" ht="15">
      <c r="A36" s="375" t="s">
        <v>5</v>
      </c>
      <c r="B36" s="369" t="s">
        <v>8</v>
      </c>
      <c r="C36" s="370"/>
      <c r="D36" s="370"/>
      <c r="E36" s="370"/>
      <c r="F36" s="370"/>
      <c r="G36" s="370"/>
      <c r="H36" s="370"/>
      <c r="I36" s="139"/>
      <c r="J36" s="140"/>
      <c r="K36" s="364">
        <f>SUM(C36:J36)</f>
        <v>0</v>
      </c>
    </row>
    <row r="37" spans="1:11" ht="15">
      <c r="A37" s="375" t="s">
        <v>11</v>
      </c>
      <c r="B37" s="371" t="s">
        <v>6</v>
      </c>
      <c r="C37" s="370"/>
      <c r="D37" s="370"/>
      <c r="E37" s="370"/>
      <c r="F37" s="370"/>
      <c r="G37" s="370"/>
      <c r="H37" s="370"/>
      <c r="I37" s="139"/>
      <c r="J37" s="140"/>
      <c r="K37" s="364">
        <f aca="true" t="shared" si="5" ref="K37:K45">SUM(C37:J37)</f>
        <v>0</v>
      </c>
    </row>
    <row r="38" spans="1:11" ht="25.5">
      <c r="A38" s="375" t="s">
        <v>12</v>
      </c>
      <c r="B38" s="371">
        <v>41.43</v>
      </c>
      <c r="C38" s="370"/>
      <c r="D38" s="370"/>
      <c r="E38" s="370"/>
      <c r="F38" s="370"/>
      <c r="G38" s="370"/>
      <c r="H38" s="370"/>
      <c r="I38" s="139"/>
      <c r="J38" s="140"/>
      <c r="K38" s="364">
        <f t="shared" si="5"/>
        <v>0</v>
      </c>
    </row>
    <row r="39" spans="1:11" ht="25.5">
      <c r="A39" s="375" t="s">
        <v>13</v>
      </c>
      <c r="B39" s="371" t="s">
        <v>7</v>
      </c>
      <c r="C39" s="370"/>
      <c r="D39" s="370"/>
      <c r="E39" s="370"/>
      <c r="F39" s="370"/>
      <c r="G39" s="370"/>
      <c r="H39" s="370"/>
      <c r="I39" s="139"/>
      <c r="J39" s="140"/>
      <c r="K39" s="364">
        <f t="shared" si="5"/>
        <v>0</v>
      </c>
    </row>
    <row r="40" spans="1:11" ht="25.5">
      <c r="A40" s="375" t="s">
        <v>14</v>
      </c>
      <c r="B40" s="371" t="s">
        <v>20</v>
      </c>
      <c r="C40" s="370">
        <v>174</v>
      </c>
      <c r="D40" s="370">
        <v>111</v>
      </c>
      <c r="E40" s="370"/>
      <c r="F40" s="370"/>
      <c r="G40" s="370">
        <v>100</v>
      </c>
      <c r="H40" s="370">
        <v>94</v>
      </c>
      <c r="I40" s="139"/>
      <c r="J40" s="140"/>
      <c r="K40" s="364">
        <f t="shared" si="5"/>
        <v>479</v>
      </c>
    </row>
    <row r="41" spans="1:11" ht="15">
      <c r="A41" s="375" t="s">
        <v>15</v>
      </c>
      <c r="B41" s="371">
        <v>62.65</v>
      </c>
      <c r="C41" s="370"/>
      <c r="D41" s="370"/>
      <c r="E41" s="370"/>
      <c r="F41" s="370"/>
      <c r="G41" s="370"/>
      <c r="H41" s="370"/>
      <c r="I41" s="139"/>
      <c r="J41" s="140"/>
      <c r="K41" s="364">
        <f t="shared" si="5"/>
        <v>0</v>
      </c>
    </row>
    <row r="42" spans="1:11" ht="25.5">
      <c r="A42" s="375" t="s">
        <v>16</v>
      </c>
      <c r="B42" s="371">
        <v>68</v>
      </c>
      <c r="C42" s="370"/>
      <c r="D42" s="370"/>
      <c r="E42" s="370"/>
      <c r="F42" s="370"/>
      <c r="G42" s="370"/>
      <c r="H42" s="370"/>
      <c r="I42" s="139"/>
      <c r="J42" s="140"/>
      <c r="K42" s="364">
        <f t="shared" si="5"/>
        <v>0</v>
      </c>
    </row>
    <row r="43" spans="1:11" ht="25.5">
      <c r="A43" s="375" t="s">
        <v>17</v>
      </c>
      <c r="B43" s="371">
        <v>74.75</v>
      </c>
      <c r="C43" s="370"/>
      <c r="D43" s="370"/>
      <c r="E43" s="370"/>
      <c r="F43" s="370"/>
      <c r="G43" s="370"/>
      <c r="H43" s="370"/>
      <c r="I43" s="139"/>
      <c r="J43" s="140"/>
      <c r="K43" s="364">
        <f t="shared" si="5"/>
        <v>0</v>
      </c>
    </row>
    <row r="44" spans="1:11" ht="15">
      <c r="A44" s="375" t="s">
        <v>18</v>
      </c>
      <c r="B44" s="371">
        <v>77</v>
      </c>
      <c r="C44" s="370"/>
      <c r="D44" s="370"/>
      <c r="E44" s="370"/>
      <c r="F44" s="370"/>
      <c r="G44" s="370"/>
      <c r="H44" s="370"/>
      <c r="I44" s="139"/>
      <c r="J44" s="140"/>
      <c r="K44" s="364">
        <f t="shared" si="5"/>
        <v>0</v>
      </c>
    </row>
    <row r="45" spans="1:11" ht="15">
      <c r="A45" s="21" t="s">
        <v>19</v>
      </c>
      <c r="B45" s="22">
        <v>81.82</v>
      </c>
      <c r="C45" s="23">
        <v>391</v>
      </c>
      <c r="D45" s="23">
        <v>1</v>
      </c>
      <c r="E45" s="23"/>
      <c r="F45" s="23"/>
      <c r="G45" s="23">
        <v>157</v>
      </c>
      <c r="H45" s="23"/>
      <c r="I45" s="141">
        <v>13</v>
      </c>
      <c r="J45" s="142">
        <v>31</v>
      </c>
      <c r="K45" s="24">
        <f t="shared" si="5"/>
        <v>593</v>
      </c>
    </row>
    <row r="46" spans="1:11" ht="15">
      <c r="A46" s="125" t="s">
        <v>133</v>
      </c>
      <c r="B46" s="212" t="s">
        <v>499</v>
      </c>
      <c r="C46" s="373">
        <f>SUM(C36:C45)</f>
        <v>565</v>
      </c>
      <c r="D46" s="62">
        <f aca="true" t="shared" si="6" ref="D46:J46">SUM(D36:D45)</f>
        <v>112</v>
      </c>
      <c r="E46" s="62">
        <f t="shared" si="6"/>
        <v>0</v>
      </c>
      <c r="F46" s="62">
        <f t="shared" si="6"/>
        <v>0</v>
      </c>
      <c r="G46" s="62">
        <f t="shared" si="6"/>
        <v>257</v>
      </c>
      <c r="H46" s="62">
        <f t="shared" si="6"/>
        <v>94</v>
      </c>
      <c r="I46" s="62">
        <f t="shared" si="6"/>
        <v>13</v>
      </c>
      <c r="J46" s="63">
        <f t="shared" si="6"/>
        <v>31</v>
      </c>
      <c r="K46" s="24">
        <f>SUM(K36:K45)</f>
        <v>1072</v>
      </c>
    </row>
    <row r="47" spans="1:11" ht="25.5">
      <c r="A47" s="203" t="s">
        <v>569</v>
      </c>
      <c r="B47" s="114" t="s">
        <v>499</v>
      </c>
      <c r="C47" s="139">
        <v>358</v>
      </c>
      <c r="D47" s="139">
        <v>74</v>
      </c>
      <c r="E47" s="139"/>
      <c r="F47" s="139"/>
      <c r="G47" s="139">
        <v>177</v>
      </c>
      <c r="H47" s="139">
        <v>41</v>
      </c>
      <c r="I47" s="139">
        <v>8</v>
      </c>
      <c r="J47" s="139">
        <v>16</v>
      </c>
      <c r="K47" s="364">
        <f aca="true" t="shared" si="7" ref="K47:K48">SUM(C47:J47)</f>
        <v>674</v>
      </c>
    </row>
    <row r="48" spans="1:11" ht="25.5">
      <c r="A48" s="203" t="s">
        <v>570</v>
      </c>
      <c r="B48" s="114" t="s">
        <v>499</v>
      </c>
      <c r="C48" s="294">
        <v>122</v>
      </c>
      <c r="D48" s="294">
        <v>4</v>
      </c>
      <c r="E48" s="294"/>
      <c r="F48" s="294"/>
      <c r="G48" s="294">
        <v>53</v>
      </c>
      <c r="H48" s="294">
        <v>3</v>
      </c>
      <c r="I48" s="294">
        <v>3</v>
      </c>
      <c r="J48" s="294">
        <v>5</v>
      </c>
      <c r="K48" s="24">
        <f t="shared" si="7"/>
        <v>190</v>
      </c>
    </row>
    <row r="49" spans="1:11" ht="30">
      <c r="A49" s="363" t="s">
        <v>500</v>
      </c>
      <c r="B49" s="46"/>
      <c r="C49" s="494"/>
      <c r="D49" s="494"/>
      <c r="E49" s="494"/>
      <c r="F49" s="494"/>
      <c r="G49" s="494"/>
      <c r="H49" s="494"/>
      <c r="I49" s="494"/>
      <c r="J49" s="494"/>
      <c r="K49" s="494"/>
    </row>
    <row r="50" spans="1:11" ht="25.5">
      <c r="A50" s="374" t="s">
        <v>10</v>
      </c>
      <c r="B50" s="372" t="s">
        <v>9</v>
      </c>
      <c r="C50" s="453"/>
      <c r="D50" s="454"/>
      <c r="E50" s="454"/>
      <c r="F50" s="454"/>
      <c r="G50" s="454"/>
      <c r="H50" s="454"/>
      <c r="I50" s="454"/>
      <c r="J50" s="454"/>
      <c r="K50" s="455"/>
    </row>
    <row r="51" spans="1:11" ht="15">
      <c r="A51" s="375" t="s">
        <v>5</v>
      </c>
      <c r="B51" s="369" t="s">
        <v>8</v>
      </c>
      <c r="C51" s="370"/>
      <c r="D51" s="370"/>
      <c r="E51" s="370"/>
      <c r="F51" s="370"/>
      <c r="G51" s="370"/>
      <c r="H51" s="370"/>
      <c r="I51" s="139"/>
      <c r="J51" s="140"/>
      <c r="K51" s="364">
        <f>SUM(C51:J51)</f>
        <v>0</v>
      </c>
    </row>
    <row r="52" spans="1:11" ht="15">
      <c r="A52" s="375" t="s">
        <v>11</v>
      </c>
      <c r="B52" s="371" t="s">
        <v>6</v>
      </c>
      <c r="C52" s="370">
        <v>474</v>
      </c>
      <c r="D52" s="370">
        <v>253</v>
      </c>
      <c r="E52" s="370"/>
      <c r="F52" s="370"/>
      <c r="G52" s="370">
        <v>224</v>
      </c>
      <c r="H52" s="370">
        <v>303</v>
      </c>
      <c r="I52" s="139">
        <v>56</v>
      </c>
      <c r="J52" s="140">
        <v>73</v>
      </c>
      <c r="K52" s="364">
        <f aca="true" t="shared" si="8" ref="K52:K63">SUM(C52:J52)</f>
        <v>1383</v>
      </c>
    </row>
    <row r="53" spans="1:11" ht="25.5">
      <c r="A53" s="375" t="s">
        <v>12</v>
      </c>
      <c r="B53" s="371">
        <v>41.43</v>
      </c>
      <c r="C53" s="370"/>
      <c r="D53" s="370"/>
      <c r="E53" s="370"/>
      <c r="F53" s="370"/>
      <c r="G53" s="370"/>
      <c r="H53" s="370"/>
      <c r="I53" s="139"/>
      <c r="J53" s="140"/>
      <c r="K53" s="364">
        <f t="shared" si="8"/>
        <v>0</v>
      </c>
    </row>
    <row r="54" spans="1:11" ht="25.5">
      <c r="A54" s="375" t="s">
        <v>13</v>
      </c>
      <c r="B54" s="371" t="s">
        <v>7</v>
      </c>
      <c r="C54" s="370"/>
      <c r="D54" s="370"/>
      <c r="E54" s="370"/>
      <c r="F54" s="370"/>
      <c r="G54" s="370"/>
      <c r="H54" s="370"/>
      <c r="I54" s="139"/>
      <c r="J54" s="140"/>
      <c r="K54" s="364">
        <f t="shared" si="8"/>
        <v>0</v>
      </c>
    </row>
    <row r="55" spans="1:11" ht="25.5">
      <c r="A55" s="375" t="s">
        <v>14</v>
      </c>
      <c r="B55" s="371" t="s">
        <v>20</v>
      </c>
      <c r="C55" s="370"/>
      <c r="D55" s="370"/>
      <c r="E55" s="370"/>
      <c r="F55" s="370"/>
      <c r="G55" s="370"/>
      <c r="H55" s="370"/>
      <c r="I55" s="139"/>
      <c r="J55" s="140"/>
      <c r="K55" s="364">
        <f t="shared" si="8"/>
        <v>0</v>
      </c>
    </row>
    <row r="56" spans="1:11" ht="15">
      <c r="A56" s="375" t="s">
        <v>15</v>
      </c>
      <c r="B56" s="371">
        <v>62.65</v>
      </c>
      <c r="C56" s="370"/>
      <c r="D56" s="370"/>
      <c r="E56" s="370"/>
      <c r="F56" s="370"/>
      <c r="G56" s="370"/>
      <c r="H56" s="370"/>
      <c r="I56" s="139"/>
      <c r="J56" s="140"/>
      <c r="K56" s="364">
        <f t="shared" si="8"/>
        <v>0</v>
      </c>
    </row>
    <row r="57" spans="1:11" ht="25.5">
      <c r="A57" s="375" t="s">
        <v>16</v>
      </c>
      <c r="B57" s="371">
        <v>68</v>
      </c>
      <c r="C57" s="370"/>
      <c r="D57" s="370"/>
      <c r="E57" s="370"/>
      <c r="F57" s="370"/>
      <c r="G57" s="370"/>
      <c r="H57" s="370"/>
      <c r="I57" s="139"/>
      <c r="J57" s="140"/>
      <c r="K57" s="364">
        <f t="shared" si="8"/>
        <v>0</v>
      </c>
    </row>
    <row r="58" spans="1:11" ht="25.5">
      <c r="A58" s="375" t="s">
        <v>17</v>
      </c>
      <c r="B58" s="371">
        <v>74.75</v>
      </c>
      <c r="C58" s="370"/>
      <c r="D58" s="370"/>
      <c r="E58" s="370"/>
      <c r="F58" s="370"/>
      <c r="G58" s="370"/>
      <c r="H58" s="370"/>
      <c r="I58" s="139"/>
      <c r="J58" s="140"/>
      <c r="K58" s="364">
        <f t="shared" si="8"/>
        <v>0</v>
      </c>
    </row>
    <row r="59" spans="1:11" ht="15">
      <c r="A59" s="375" t="s">
        <v>18</v>
      </c>
      <c r="B59" s="371">
        <v>77</v>
      </c>
      <c r="C59" s="370"/>
      <c r="D59" s="370"/>
      <c r="E59" s="370"/>
      <c r="F59" s="370"/>
      <c r="G59" s="370"/>
      <c r="H59" s="370"/>
      <c r="I59" s="139"/>
      <c r="J59" s="140"/>
      <c r="K59" s="364">
        <f t="shared" si="8"/>
        <v>0</v>
      </c>
    </row>
    <row r="60" spans="1:11" ht="15">
      <c r="A60" s="375" t="s">
        <v>19</v>
      </c>
      <c r="B60" s="371">
        <v>81.82</v>
      </c>
      <c r="C60" s="370"/>
      <c r="D60" s="370"/>
      <c r="E60" s="370"/>
      <c r="F60" s="370"/>
      <c r="G60" s="370"/>
      <c r="H60" s="370"/>
      <c r="I60" s="139"/>
      <c r="J60" s="140"/>
      <c r="K60" s="364">
        <f t="shared" si="8"/>
        <v>0</v>
      </c>
    </row>
    <row r="61" spans="1:11" ht="15">
      <c r="A61" s="125" t="s">
        <v>133</v>
      </c>
      <c r="B61" s="212" t="s">
        <v>499</v>
      </c>
      <c r="C61" s="373">
        <f>SUM(C51:C60)</f>
        <v>474</v>
      </c>
      <c r="D61" s="373">
        <f aca="true" t="shared" si="9" ref="D61:J61">SUM(D51:D60)</f>
        <v>253</v>
      </c>
      <c r="E61" s="373">
        <f t="shared" si="9"/>
        <v>0</v>
      </c>
      <c r="F61" s="373">
        <f t="shared" si="9"/>
        <v>0</v>
      </c>
      <c r="G61" s="373">
        <f t="shared" si="9"/>
        <v>224</v>
      </c>
      <c r="H61" s="373">
        <f t="shared" si="9"/>
        <v>303</v>
      </c>
      <c r="I61" s="373">
        <f t="shared" si="9"/>
        <v>56</v>
      </c>
      <c r="J61" s="218">
        <f t="shared" si="9"/>
        <v>73</v>
      </c>
      <c r="K61" s="364">
        <f>SUM(K51:K60)</f>
        <v>1383</v>
      </c>
    </row>
    <row r="62" spans="1:11" ht="25.5">
      <c r="A62" s="203" t="s">
        <v>571</v>
      </c>
      <c r="B62" s="114" t="s">
        <v>499</v>
      </c>
      <c r="C62" s="108">
        <v>73</v>
      </c>
      <c r="D62" s="108">
        <v>47</v>
      </c>
      <c r="E62" s="108"/>
      <c r="F62" s="108"/>
      <c r="G62" s="108">
        <v>52</v>
      </c>
      <c r="H62" s="108">
        <v>95</v>
      </c>
      <c r="I62" s="108">
        <v>10</v>
      </c>
      <c r="J62" s="108">
        <v>9</v>
      </c>
      <c r="K62" s="20">
        <f t="shared" si="8"/>
        <v>286</v>
      </c>
    </row>
    <row r="63" spans="1:11" ht="25.5">
      <c r="A63" s="203" t="s">
        <v>572</v>
      </c>
      <c r="B63" s="114" t="s">
        <v>499</v>
      </c>
      <c r="C63" s="108">
        <v>57</v>
      </c>
      <c r="D63" s="108">
        <v>24</v>
      </c>
      <c r="E63" s="108"/>
      <c r="F63" s="108"/>
      <c r="G63" s="108">
        <v>50</v>
      </c>
      <c r="H63" s="108">
        <v>26</v>
      </c>
      <c r="I63" s="108">
        <v>9</v>
      </c>
      <c r="J63" s="108">
        <v>10</v>
      </c>
      <c r="K63" s="20">
        <f t="shared" si="8"/>
        <v>176</v>
      </c>
    </row>
    <row r="64" spans="1:11" ht="15">
      <c r="A64" s="368" t="s">
        <v>501</v>
      </c>
      <c r="B64" s="9"/>
      <c r="C64" s="456"/>
      <c r="D64" s="457"/>
      <c r="E64" s="457"/>
      <c r="F64" s="457"/>
      <c r="G64" s="457"/>
      <c r="H64" s="457"/>
      <c r="I64" s="457"/>
      <c r="J64" s="457"/>
      <c r="K64" s="458"/>
    </row>
    <row r="65" spans="1:11" ht="25.5">
      <c r="A65" s="374" t="s">
        <v>10</v>
      </c>
      <c r="B65" s="372" t="s">
        <v>9</v>
      </c>
      <c r="C65" s="453"/>
      <c r="D65" s="454"/>
      <c r="E65" s="454"/>
      <c r="F65" s="454"/>
      <c r="G65" s="454"/>
      <c r="H65" s="454"/>
      <c r="I65" s="454"/>
      <c r="J65" s="454"/>
      <c r="K65" s="455"/>
    </row>
    <row r="66" spans="1:11" ht="15">
      <c r="A66" s="375" t="s">
        <v>5</v>
      </c>
      <c r="B66" s="369" t="s">
        <v>8</v>
      </c>
      <c r="C66" s="370"/>
      <c r="D66" s="370"/>
      <c r="E66" s="370"/>
      <c r="F66" s="370"/>
      <c r="G66" s="370"/>
      <c r="H66" s="370"/>
      <c r="I66" s="139"/>
      <c r="J66" s="140"/>
      <c r="K66" s="364">
        <f>SUM(C66:J66)</f>
        <v>0</v>
      </c>
    </row>
    <row r="67" spans="1:11" ht="15">
      <c r="A67" s="375" t="s">
        <v>11</v>
      </c>
      <c r="B67" s="371" t="s">
        <v>6</v>
      </c>
      <c r="C67" s="370"/>
      <c r="D67" s="370"/>
      <c r="E67" s="370"/>
      <c r="F67" s="370"/>
      <c r="G67" s="370"/>
      <c r="H67" s="370"/>
      <c r="I67" s="139"/>
      <c r="J67" s="140"/>
      <c r="K67" s="364">
        <f aca="true" t="shared" si="10" ref="K67:K75">SUM(C67:J67)</f>
        <v>0</v>
      </c>
    </row>
    <row r="68" spans="1:11" ht="25.5">
      <c r="A68" s="375" t="s">
        <v>12</v>
      </c>
      <c r="B68" s="371">
        <v>41.43</v>
      </c>
      <c r="C68" s="370"/>
      <c r="D68" s="370"/>
      <c r="E68" s="370"/>
      <c r="F68" s="370"/>
      <c r="G68" s="370"/>
      <c r="H68" s="370"/>
      <c r="I68" s="139"/>
      <c r="J68" s="140"/>
      <c r="K68" s="364">
        <f t="shared" si="10"/>
        <v>0</v>
      </c>
    </row>
    <row r="69" spans="1:11" ht="25.5">
      <c r="A69" s="375" t="s">
        <v>13</v>
      </c>
      <c r="B69" s="371" t="s">
        <v>7</v>
      </c>
      <c r="C69" s="370">
        <v>277</v>
      </c>
      <c r="D69" s="370">
        <v>172</v>
      </c>
      <c r="E69" s="370"/>
      <c r="F69" s="370"/>
      <c r="G69" s="370"/>
      <c r="H69" s="370"/>
      <c r="I69" s="139"/>
      <c r="J69" s="140"/>
      <c r="K69" s="364">
        <f t="shared" si="10"/>
        <v>449</v>
      </c>
    </row>
    <row r="70" spans="1:11" ht="25.5">
      <c r="A70" s="375" t="s">
        <v>14</v>
      </c>
      <c r="B70" s="371" t="s">
        <v>20</v>
      </c>
      <c r="C70" s="370">
        <v>403</v>
      </c>
      <c r="D70" s="370"/>
      <c r="E70" s="370"/>
      <c r="F70" s="370"/>
      <c r="G70" s="370"/>
      <c r="H70" s="370"/>
      <c r="I70" s="139"/>
      <c r="J70" s="140"/>
      <c r="K70" s="364">
        <f t="shared" si="10"/>
        <v>403</v>
      </c>
    </row>
    <row r="71" spans="1:11" ht="15">
      <c r="A71" s="375" t="s">
        <v>15</v>
      </c>
      <c r="B71" s="371">
        <v>62.65</v>
      </c>
      <c r="C71" s="370"/>
      <c r="D71" s="370"/>
      <c r="E71" s="370"/>
      <c r="F71" s="370"/>
      <c r="G71" s="370"/>
      <c r="H71" s="370"/>
      <c r="I71" s="139"/>
      <c r="J71" s="140"/>
      <c r="K71" s="364">
        <f t="shared" si="10"/>
        <v>0</v>
      </c>
    </row>
    <row r="72" spans="1:11" ht="25.5">
      <c r="A72" s="375" t="s">
        <v>16</v>
      </c>
      <c r="B72" s="371">
        <v>68</v>
      </c>
      <c r="C72" s="370"/>
      <c r="D72" s="370"/>
      <c r="E72" s="370"/>
      <c r="F72" s="370"/>
      <c r="G72" s="370"/>
      <c r="H72" s="370"/>
      <c r="I72" s="139"/>
      <c r="J72" s="140"/>
      <c r="K72" s="364">
        <f t="shared" si="10"/>
        <v>0</v>
      </c>
    </row>
    <row r="73" spans="1:11" ht="25.5">
      <c r="A73" s="375" t="s">
        <v>17</v>
      </c>
      <c r="B73" s="371">
        <v>74.75</v>
      </c>
      <c r="C73" s="370">
        <v>286</v>
      </c>
      <c r="D73" s="370">
        <v>526</v>
      </c>
      <c r="E73" s="370">
        <v>19</v>
      </c>
      <c r="F73" s="370"/>
      <c r="G73" s="370">
        <v>93</v>
      </c>
      <c r="H73" s="370">
        <v>329</v>
      </c>
      <c r="I73" s="139">
        <v>4</v>
      </c>
      <c r="J73" s="140">
        <v>7</v>
      </c>
      <c r="K73" s="364">
        <f t="shared" si="10"/>
        <v>1264</v>
      </c>
    </row>
    <row r="74" spans="1:11" ht="15">
      <c r="A74" s="375" t="s">
        <v>18</v>
      </c>
      <c r="B74" s="371">
        <v>77</v>
      </c>
      <c r="C74" s="370"/>
      <c r="D74" s="370"/>
      <c r="E74" s="370"/>
      <c r="F74" s="370"/>
      <c r="G74" s="370"/>
      <c r="H74" s="370"/>
      <c r="I74" s="139"/>
      <c r="J74" s="140"/>
      <c r="K74" s="364">
        <f t="shared" si="10"/>
        <v>0</v>
      </c>
    </row>
    <row r="75" spans="1:11" ht="15">
      <c r="A75" s="21" t="s">
        <v>19</v>
      </c>
      <c r="B75" s="22">
        <v>81.82</v>
      </c>
      <c r="C75" s="23"/>
      <c r="D75" s="23"/>
      <c r="E75" s="23"/>
      <c r="F75" s="23"/>
      <c r="G75" s="23"/>
      <c r="H75" s="23"/>
      <c r="I75" s="141"/>
      <c r="J75" s="142"/>
      <c r="K75" s="24">
        <f t="shared" si="10"/>
        <v>0</v>
      </c>
    </row>
    <row r="76" spans="1:11" ht="15">
      <c r="A76" s="125" t="s">
        <v>133</v>
      </c>
      <c r="B76" s="212" t="s">
        <v>499</v>
      </c>
      <c r="C76" s="373">
        <f>SUM(C66:C75)</f>
        <v>966</v>
      </c>
      <c r="D76" s="62">
        <f aca="true" t="shared" si="11" ref="D76:J76">SUM(D66:D75)</f>
        <v>698</v>
      </c>
      <c r="E76" s="62">
        <f t="shared" si="11"/>
        <v>19</v>
      </c>
      <c r="F76" s="62">
        <f t="shared" si="11"/>
        <v>0</v>
      </c>
      <c r="G76" s="62">
        <f t="shared" si="11"/>
        <v>93</v>
      </c>
      <c r="H76" s="62">
        <f t="shared" si="11"/>
        <v>329</v>
      </c>
      <c r="I76" s="62">
        <f t="shared" si="11"/>
        <v>4</v>
      </c>
      <c r="J76" s="63">
        <f t="shared" si="11"/>
        <v>7</v>
      </c>
      <c r="K76" s="24">
        <f>SUM(K66:K75)</f>
        <v>2116</v>
      </c>
    </row>
    <row r="77" spans="1:11" ht="25.5">
      <c r="A77" s="203" t="s">
        <v>573</v>
      </c>
      <c r="B77" s="114" t="s">
        <v>499</v>
      </c>
      <c r="C77" s="139">
        <v>808</v>
      </c>
      <c r="D77" s="139">
        <v>609</v>
      </c>
      <c r="E77" s="139">
        <v>19</v>
      </c>
      <c r="F77" s="139">
        <v>0</v>
      </c>
      <c r="G77" s="139">
        <v>85</v>
      </c>
      <c r="H77" s="139">
        <v>286</v>
      </c>
      <c r="I77" s="139">
        <v>3</v>
      </c>
      <c r="J77" s="139">
        <v>7</v>
      </c>
      <c r="K77" s="364">
        <f aca="true" t="shared" si="12" ref="K77:K78">SUM(C77:J77)</f>
        <v>1817</v>
      </c>
    </row>
    <row r="78" spans="1:11" ht="25.5">
      <c r="A78" s="203" t="s">
        <v>574</v>
      </c>
      <c r="B78" s="114" t="s">
        <v>499</v>
      </c>
      <c r="C78" s="108">
        <v>43</v>
      </c>
      <c r="D78" s="108">
        <v>10</v>
      </c>
      <c r="E78" s="108">
        <v>0</v>
      </c>
      <c r="F78" s="108">
        <v>0</v>
      </c>
      <c r="G78" s="108">
        <v>0</v>
      </c>
      <c r="H78" s="108">
        <v>3</v>
      </c>
      <c r="I78" s="108">
        <v>0</v>
      </c>
      <c r="J78" s="108">
        <v>1</v>
      </c>
      <c r="K78" s="364">
        <f t="shared" si="12"/>
        <v>57</v>
      </c>
    </row>
    <row r="79" spans="1:11" ht="30">
      <c r="A79" s="368" t="s">
        <v>506</v>
      </c>
      <c r="B79" s="9"/>
      <c r="C79" s="456"/>
      <c r="D79" s="457"/>
      <c r="E79" s="457"/>
      <c r="F79" s="457"/>
      <c r="G79" s="457"/>
      <c r="H79" s="457"/>
      <c r="I79" s="457"/>
      <c r="J79" s="457"/>
      <c r="K79" s="458"/>
    </row>
    <row r="80" spans="1:11" ht="25.5">
      <c r="A80" s="374" t="s">
        <v>10</v>
      </c>
      <c r="B80" s="372" t="s">
        <v>9</v>
      </c>
      <c r="C80" s="453"/>
      <c r="D80" s="454"/>
      <c r="E80" s="454"/>
      <c r="F80" s="454"/>
      <c r="G80" s="454"/>
      <c r="H80" s="454"/>
      <c r="I80" s="454"/>
      <c r="J80" s="454"/>
      <c r="K80" s="455"/>
    </row>
    <row r="81" spans="1:11" ht="15">
      <c r="A81" s="375" t="s">
        <v>5</v>
      </c>
      <c r="B81" s="369" t="s">
        <v>8</v>
      </c>
      <c r="C81" s="370"/>
      <c r="D81" s="370"/>
      <c r="E81" s="370"/>
      <c r="F81" s="370"/>
      <c r="G81" s="370"/>
      <c r="H81" s="370"/>
      <c r="I81" s="139"/>
      <c r="J81" s="140"/>
      <c r="K81" s="364">
        <f>SUM(C81:J81)</f>
        <v>0</v>
      </c>
    </row>
    <row r="82" spans="1:11" ht="15">
      <c r="A82" s="375" t="s">
        <v>11</v>
      </c>
      <c r="B82" s="371" t="s">
        <v>6</v>
      </c>
      <c r="C82" s="370">
        <v>396</v>
      </c>
      <c r="D82" s="370">
        <v>345</v>
      </c>
      <c r="E82" s="370"/>
      <c r="F82" s="370"/>
      <c r="G82" s="370">
        <v>60</v>
      </c>
      <c r="H82" s="370"/>
      <c r="I82" s="139"/>
      <c r="J82" s="140"/>
      <c r="K82" s="364">
        <f aca="true" t="shared" si="13" ref="K82:K90">SUM(C82:J82)</f>
        <v>801</v>
      </c>
    </row>
    <row r="83" spans="1:11" ht="25.5">
      <c r="A83" s="375" t="s">
        <v>12</v>
      </c>
      <c r="B83" s="371">
        <v>41.43</v>
      </c>
      <c r="C83" s="370"/>
      <c r="D83" s="370"/>
      <c r="E83" s="370"/>
      <c r="F83" s="370"/>
      <c r="G83" s="370"/>
      <c r="H83" s="370"/>
      <c r="I83" s="139"/>
      <c r="J83" s="140"/>
      <c r="K83" s="364">
        <f t="shared" si="13"/>
        <v>0</v>
      </c>
    </row>
    <row r="84" spans="1:11" ht="25.5">
      <c r="A84" s="375" t="s">
        <v>13</v>
      </c>
      <c r="B84" s="371" t="s">
        <v>7</v>
      </c>
      <c r="C84" s="370"/>
      <c r="D84" s="370"/>
      <c r="E84" s="370"/>
      <c r="F84" s="370"/>
      <c r="G84" s="370"/>
      <c r="H84" s="370"/>
      <c r="I84" s="139"/>
      <c r="J84" s="140"/>
      <c r="K84" s="364">
        <f t="shared" si="13"/>
        <v>0</v>
      </c>
    </row>
    <row r="85" spans="1:11" ht="25.5">
      <c r="A85" s="375" t="s">
        <v>14</v>
      </c>
      <c r="B85" s="371" t="s">
        <v>20</v>
      </c>
      <c r="C85" s="370"/>
      <c r="D85" s="370"/>
      <c r="E85" s="370"/>
      <c r="F85" s="370"/>
      <c r="G85" s="370"/>
      <c r="H85" s="370"/>
      <c r="I85" s="139"/>
      <c r="J85" s="140"/>
      <c r="K85" s="364">
        <f t="shared" si="13"/>
        <v>0</v>
      </c>
    </row>
    <row r="86" spans="1:11" ht="15">
      <c r="A86" s="375" t="s">
        <v>15</v>
      </c>
      <c r="B86" s="371">
        <v>62.65</v>
      </c>
      <c r="C86" s="370"/>
      <c r="D86" s="370"/>
      <c r="E86" s="370"/>
      <c r="F86" s="370"/>
      <c r="G86" s="370"/>
      <c r="H86" s="370"/>
      <c r="I86" s="139"/>
      <c r="J86" s="140"/>
      <c r="K86" s="364">
        <f t="shared" si="13"/>
        <v>0</v>
      </c>
    </row>
    <row r="87" spans="1:11" ht="25.5">
      <c r="A87" s="375" t="s">
        <v>16</v>
      </c>
      <c r="B87" s="371">
        <v>68</v>
      </c>
      <c r="C87" s="370"/>
      <c r="D87" s="370"/>
      <c r="E87" s="370"/>
      <c r="F87" s="370"/>
      <c r="G87" s="370"/>
      <c r="H87" s="370"/>
      <c r="I87" s="139"/>
      <c r="J87" s="140"/>
      <c r="K87" s="364">
        <f t="shared" si="13"/>
        <v>0</v>
      </c>
    </row>
    <row r="88" spans="1:11" ht="25.5">
      <c r="A88" s="375" t="s">
        <v>17</v>
      </c>
      <c r="B88" s="371">
        <v>74.75</v>
      </c>
      <c r="C88" s="370"/>
      <c r="D88" s="370"/>
      <c r="E88" s="370"/>
      <c r="F88" s="370"/>
      <c r="G88" s="370"/>
      <c r="H88" s="370"/>
      <c r="I88" s="139"/>
      <c r="J88" s="140"/>
      <c r="K88" s="364">
        <f t="shared" si="13"/>
        <v>0</v>
      </c>
    </row>
    <row r="89" spans="1:11" ht="15">
      <c r="A89" s="375" t="s">
        <v>18</v>
      </c>
      <c r="B89" s="371">
        <v>77</v>
      </c>
      <c r="C89" s="370"/>
      <c r="D89" s="370"/>
      <c r="E89" s="370"/>
      <c r="F89" s="370"/>
      <c r="G89" s="370"/>
      <c r="H89" s="370"/>
      <c r="I89" s="139"/>
      <c r="J89" s="140"/>
      <c r="K89" s="364">
        <f t="shared" si="13"/>
        <v>0</v>
      </c>
    </row>
    <row r="90" spans="1:11" ht="15">
      <c r="A90" s="21" t="s">
        <v>19</v>
      </c>
      <c r="B90" s="22">
        <v>81.82</v>
      </c>
      <c r="C90" s="23"/>
      <c r="D90" s="23"/>
      <c r="E90" s="23"/>
      <c r="F90" s="23"/>
      <c r="G90" s="23"/>
      <c r="H90" s="23"/>
      <c r="I90" s="141"/>
      <c r="J90" s="142"/>
      <c r="K90" s="24">
        <f t="shared" si="13"/>
        <v>0</v>
      </c>
    </row>
    <row r="91" spans="1:11" ht="15">
      <c r="A91" s="125" t="s">
        <v>133</v>
      </c>
      <c r="B91" s="212" t="s">
        <v>499</v>
      </c>
      <c r="C91" s="373">
        <f>SUM(C81:C90)</f>
        <v>396</v>
      </c>
      <c r="D91" s="62">
        <f aca="true" t="shared" si="14" ref="D91:J91">SUM(D81:D90)</f>
        <v>345</v>
      </c>
      <c r="E91" s="62">
        <f t="shared" si="14"/>
        <v>0</v>
      </c>
      <c r="F91" s="62">
        <f t="shared" si="14"/>
        <v>0</v>
      </c>
      <c r="G91" s="62">
        <f t="shared" si="14"/>
        <v>60</v>
      </c>
      <c r="H91" s="62">
        <f t="shared" si="14"/>
        <v>0</v>
      </c>
      <c r="I91" s="62">
        <f t="shared" si="14"/>
        <v>0</v>
      </c>
      <c r="J91" s="63">
        <f t="shared" si="14"/>
        <v>0</v>
      </c>
      <c r="K91" s="24">
        <f>SUM(K81:K90)</f>
        <v>801</v>
      </c>
    </row>
    <row r="92" spans="1:11" ht="25.5">
      <c r="A92" s="203" t="s">
        <v>575</v>
      </c>
      <c r="B92" s="114" t="s">
        <v>499</v>
      </c>
      <c r="C92" s="139">
        <v>220</v>
      </c>
      <c r="D92" s="139">
        <v>155</v>
      </c>
      <c r="E92" s="139"/>
      <c r="F92" s="139"/>
      <c r="G92" s="139">
        <v>35</v>
      </c>
      <c r="H92" s="139"/>
      <c r="I92" s="139"/>
      <c r="J92" s="139"/>
      <c r="K92" s="364">
        <f aca="true" t="shared" si="15" ref="K92:K93">SUM(C92:J92)</f>
        <v>410</v>
      </c>
    </row>
    <row r="93" spans="1:11" ht="25.5">
      <c r="A93" s="203" t="s">
        <v>576</v>
      </c>
      <c r="B93" s="114" t="s">
        <v>499</v>
      </c>
      <c r="C93" s="108">
        <v>14</v>
      </c>
      <c r="D93" s="108">
        <v>12</v>
      </c>
      <c r="E93" s="108"/>
      <c r="F93" s="108"/>
      <c r="G93" s="108">
        <v>0</v>
      </c>
      <c r="H93" s="108"/>
      <c r="I93" s="108"/>
      <c r="J93" s="108"/>
      <c r="K93" s="364">
        <f t="shared" si="15"/>
        <v>26</v>
      </c>
    </row>
    <row r="94" spans="1:11" ht="30">
      <c r="A94" s="368" t="s">
        <v>554</v>
      </c>
      <c r="B94" s="9"/>
      <c r="C94" s="456"/>
      <c r="D94" s="457"/>
      <c r="E94" s="457"/>
      <c r="F94" s="457"/>
      <c r="G94" s="457"/>
      <c r="H94" s="457"/>
      <c r="I94" s="457"/>
      <c r="J94" s="457"/>
      <c r="K94" s="458"/>
    </row>
    <row r="95" spans="1:11" ht="25.5">
      <c r="A95" s="374" t="s">
        <v>10</v>
      </c>
      <c r="B95" s="372" t="s">
        <v>9</v>
      </c>
      <c r="C95" s="453"/>
      <c r="D95" s="454"/>
      <c r="E95" s="454"/>
      <c r="F95" s="454"/>
      <c r="G95" s="454"/>
      <c r="H95" s="454"/>
      <c r="I95" s="454"/>
      <c r="J95" s="454"/>
      <c r="K95" s="455"/>
    </row>
    <row r="96" spans="1:11" ht="15">
      <c r="A96" s="375" t="s">
        <v>5</v>
      </c>
      <c r="B96" s="369" t="s">
        <v>8</v>
      </c>
      <c r="C96" s="370"/>
      <c r="D96" s="370"/>
      <c r="E96" s="370"/>
      <c r="F96" s="370"/>
      <c r="G96" s="370"/>
      <c r="H96" s="370"/>
      <c r="I96" s="139"/>
      <c r="J96" s="140"/>
      <c r="K96" s="364">
        <f>SUM(C96:J96)</f>
        <v>0</v>
      </c>
    </row>
    <row r="97" spans="1:11" ht="15">
      <c r="A97" s="375" t="s">
        <v>11</v>
      </c>
      <c r="B97" s="371" t="s">
        <v>6</v>
      </c>
      <c r="C97" s="370"/>
      <c r="D97" s="370"/>
      <c r="E97" s="370"/>
      <c r="F97" s="370"/>
      <c r="G97" s="370"/>
      <c r="H97" s="370"/>
      <c r="I97" s="139">
        <v>4</v>
      </c>
      <c r="J97" s="140">
        <v>2</v>
      </c>
      <c r="K97" s="364">
        <f aca="true" t="shared" si="16" ref="K97:K105">SUM(C97:J97)</f>
        <v>6</v>
      </c>
    </row>
    <row r="98" spans="1:11" ht="25.5">
      <c r="A98" s="375" t="s">
        <v>12</v>
      </c>
      <c r="B98" s="371">
        <v>41.43</v>
      </c>
      <c r="C98" s="370"/>
      <c r="D98" s="370"/>
      <c r="E98" s="370"/>
      <c r="F98" s="370"/>
      <c r="G98" s="370"/>
      <c r="H98" s="370"/>
      <c r="I98" s="139"/>
      <c r="J98" s="140"/>
      <c r="K98" s="364">
        <f t="shared" si="16"/>
        <v>0</v>
      </c>
    </row>
    <row r="99" spans="1:11" ht="25.5">
      <c r="A99" s="375" t="s">
        <v>13</v>
      </c>
      <c r="B99" s="371" t="s">
        <v>7</v>
      </c>
      <c r="C99" s="370"/>
      <c r="D99" s="370"/>
      <c r="E99" s="370"/>
      <c r="F99" s="370"/>
      <c r="G99" s="370"/>
      <c r="H99" s="370"/>
      <c r="I99" s="139"/>
      <c r="J99" s="140"/>
      <c r="K99" s="364">
        <f t="shared" si="16"/>
        <v>0</v>
      </c>
    </row>
    <row r="100" spans="1:11" ht="25.5">
      <c r="A100" s="375" t="s">
        <v>14</v>
      </c>
      <c r="B100" s="371" t="s">
        <v>20</v>
      </c>
      <c r="C100" s="370"/>
      <c r="D100" s="370"/>
      <c r="E100" s="370"/>
      <c r="F100" s="370"/>
      <c r="G100" s="370"/>
      <c r="H100" s="370"/>
      <c r="I100" s="139"/>
      <c r="J100" s="140"/>
      <c r="K100" s="364">
        <f t="shared" si="16"/>
        <v>0</v>
      </c>
    </row>
    <row r="101" spans="1:11" ht="15">
      <c r="A101" s="375" t="s">
        <v>15</v>
      </c>
      <c r="B101" s="371">
        <v>62.65</v>
      </c>
      <c r="C101" s="370"/>
      <c r="D101" s="370"/>
      <c r="E101" s="370"/>
      <c r="F101" s="370"/>
      <c r="G101" s="370"/>
      <c r="H101" s="370"/>
      <c r="I101" s="139"/>
      <c r="J101" s="140"/>
      <c r="K101" s="364">
        <f t="shared" si="16"/>
        <v>0</v>
      </c>
    </row>
    <row r="102" spans="1:11" ht="25.5">
      <c r="A102" s="375" t="s">
        <v>16</v>
      </c>
      <c r="B102" s="371">
        <v>68</v>
      </c>
      <c r="C102" s="370"/>
      <c r="D102" s="370"/>
      <c r="E102" s="370"/>
      <c r="F102" s="370"/>
      <c r="G102" s="370"/>
      <c r="H102" s="370"/>
      <c r="I102" s="139"/>
      <c r="J102" s="140"/>
      <c r="K102" s="364">
        <f t="shared" si="16"/>
        <v>0</v>
      </c>
    </row>
    <row r="103" spans="1:11" ht="25.5">
      <c r="A103" s="375" t="s">
        <v>17</v>
      </c>
      <c r="B103" s="371">
        <v>74.75</v>
      </c>
      <c r="C103" s="370"/>
      <c r="D103" s="370"/>
      <c r="E103" s="370"/>
      <c r="F103" s="370"/>
      <c r="G103" s="370"/>
      <c r="H103" s="370"/>
      <c r="I103" s="139"/>
      <c r="J103" s="140"/>
      <c r="K103" s="364">
        <f t="shared" si="16"/>
        <v>0</v>
      </c>
    </row>
    <row r="104" spans="1:11" ht="15">
      <c r="A104" s="375" t="s">
        <v>18</v>
      </c>
      <c r="B104" s="371">
        <v>77</v>
      </c>
      <c r="C104" s="370"/>
      <c r="D104" s="370"/>
      <c r="E104" s="370"/>
      <c r="F104" s="370"/>
      <c r="G104" s="370"/>
      <c r="H104" s="370"/>
      <c r="I104" s="139"/>
      <c r="J104" s="140"/>
      <c r="K104" s="364">
        <f t="shared" si="16"/>
        <v>0</v>
      </c>
    </row>
    <row r="105" spans="1:11" ht="15">
      <c r="A105" s="21" t="s">
        <v>19</v>
      </c>
      <c r="B105" s="22">
        <v>81.82</v>
      </c>
      <c r="C105" s="23"/>
      <c r="D105" s="23"/>
      <c r="E105" s="23"/>
      <c r="F105" s="23"/>
      <c r="G105" s="23"/>
      <c r="H105" s="23"/>
      <c r="I105" s="141"/>
      <c r="J105" s="142"/>
      <c r="K105" s="24">
        <f t="shared" si="16"/>
        <v>0</v>
      </c>
    </row>
    <row r="106" spans="1:11" ht="25.5">
      <c r="A106" s="125" t="s">
        <v>554</v>
      </c>
      <c r="B106" s="212" t="s">
        <v>499</v>
      </c>
      <c r="C106" s="373">
        <f>SUM(C96:C105)</f>
        <v>0</v>
      </c>
      <c r="D106" s="62">
        <f aca="true" t="shared" si="17" ref="D106:J106">SUM(D96:D105)</f>
        <v>0</v>
      </c>
      <c r="E106" s="62">
        <f t="shared" si="17"/>
        <v>0</v>
      </c>
      <c r="F106" s="62">
        <f t="shared" si="17"/>
        <v>0</v>
      </c>
      <c r="G106" s="62">
        <f t="shared" si="17"/>
        <v>0</v>
      </c>
      <c r="H106" s="62">
        <f t="shared" si="17"/>
        <v>0</v>
      </c>
      <c r="I106" s="62">
        <f t="shared" si="17"/>
        <v>4</v>
      </c>
      <c r="J106" s="63">
        <f t="shared" si="17"/>
        <v>2</v>
      </c>
      <c r="K106" s="24">
        <f>SUM(K96:K105)</f>
        <v>6</v>
      </c>
    </row>
    <row r="107" spans="1:11" ht="25.5">
      <c r="A107" s="203" t="s">
        <v>577</v>
      </c>
      <c r="B107" s="114" t="s">
        <v>499</v>
      </c>
      <c r="C107" s="139"/>
      <c r="D107" s="139"/>
      <c r="E107" s="139"/>
      <c r="F107" s="139"/>
      <c r="G107" s="139"/>
      <c r="H107" s="139"/>
      <c r="I107" s="139">
        <v>2</v>
      </c>
      <c r="J107" s="139"/>
      <c r="K107" s="364">
        <f aca="true" t="shared" si="18" ref="K107:K108">SUM(C107:J107)</f>
        <v>2</v>
      </c>
    </row>
    <row r="108" spans="1:11" ht="25.5">
      <c r="A108" s="203" t="s">
        <v>578</v>
      </c>
      <c r="B108" s="114" t="s">
        <v>499</v>
      </c>
      <c r="C108" s="108"/>
      <c r="D108" s="108"/>
      <c r="E108" s="108"/>
      <c r="F108" s="108"/>
      <c r="G108" s="108"/>
      <c r="H108" s="108"/>
      <c r="I108" s="108">
        <v>1</v>
      </c>
      <c r="J108" s="108"/>
      <c r="K108" s="364">
        <f t="shared" si="18"/>
        <v>1</v>
      </c>
    </row>
    <row r="109" spans="1:11" ht="15">
      <c r="A109" s="61" t="s">
        <v>584</v>
      </c>
      <c r="B109" s="205" t="s">
        <v>499</v>
      </c>
      <c r="C109" s="62">
        <v>3961</v>
      </c>
      <c r="D109" s="62">
        <v>2162</v>
      </c>
      <c r="E109" s="62">
        <v>19</v>
      </c>
      <c r="F109" s="62">
        <v>0</v>
      </c>
      <c r="G109" s="62">
        <v>1202</v>
      </c>
      <c r="H109" s="62">
        <v>1447</v>
      </c>
      <c r="I109" s="62">
        <v>204</v>
      </c>
      <c r="J109" s="63">
        <v>218</v>
      </c>
      <c r="K109" s="24">
        <f>SUM(C109:J109)</f>
        <v>9213</v>
      </c>
    </row>
    <row r="110" spans="1:11" ht="15">
      <c r="A110" s="72" t="s">
        <v>102</v>
      </c>
      <c r="B110" s="206" t="s">
        <v>499</v>
      </c>
      <c r="C110" s="139">
        <v>2299</v>
      </c>
      <c r="D110" s="139">
        <v>1292</v>
      </c>
      <c r="E110" s="139">
        <v>19</v>
      </c>
      <c r="F110" s="139">
        <v>0</v>
      </c>
      <c r="G110" s="139">
        <v>694</v>
      </c>
      <c r="H110" s="139">
        <v>895</v>
      </c>
      <c r="I110" s="139">
        <v>84</v>
      </c>
      <c r="J110" s="139">
        <v>77</v>
      </c>
      <c r="K110" s="364">
        <f aca="true" t="shared" si="19" ref="K110:K111">SUM(C110:J110)</f>
        <v>5360</v>
      </c>
    </row>
    <row r="111" spans="1:11" ht="13.5" thickBot="1">
      <c r="A111" s="179" t="s">
        <v>103</v>
      </c>
      <c r="B111" s="207" t="s">
        <v>499</v>
      </c>
      <c r="C111" s="204">
        <v>328</v>
      </c>
      <c r="D111" s="204">
        <v>85</v>
      </c>
      <c r="E111" s="204">
        <v>0</v>
      </c>
      <c r="F111" s="204">
        <v>0</v>
      </c>
      <c r="G111" s="204">
        <v>172</v>
      </c>
      <c r="H111" s="204">
        <v>72</v>
      </c>
      <c r="I111" s="204">
        <v>54</v>
      </c>
      <c r="J111" s="204">
        <v>44</v>
      </c>
      <c r="K111" s="365">
        <f t="shared" si="19"/>
        <v>755</v>
      </c>
    </row>
  </sheetData>
  <mergeCells count="19">
    <mergeCell ref="C80:K80"/>
    <mergeCell ref="C94:K94"/>
    <mergeCell ref="C95:K95"/>
    <mergeCell ref="C49:K49"/>
    <mergeCell ref="C50:K50"/>
    <mergeCell ref="C64:K64"/>
    <mergeCell ref="C65:K65"/>
    <mergeCell ref="C79:K79"/>
    <mergeCell ref="C35:K35"/>
    <mergeCell ref="I2:J2"/>
    <mergeCell ref="A1:K1"/>
    <mergeCell ref="C2:D2"/>
    <mergeCell ref="E2:F2"/>
    <mergeCell ref="G2:H2"/>
    <mergeCell ref="C4:K4"/>
    <mergeCell ref="C5:K5"/>
    <mergeCell ref="C19:K19"/>
    <mergeCell ref="C20:K20"/>
    <mergeCell ref="C34:K34"/>
  </mergeCells>
  <printOptions/>
  <pageMargins left="0.7" right="0.7" top="0.75" bottom="0.75" header="0.3" footer="0.3"/>
  <pageSetup fitToWidth="0" fitToHeight="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Šárka Řehořová</dc:creator>
  <cp:keywords/>
  <dc:description/>
  <cp:lastModifiedBy>machackova</cp:lastModifiedBy>
  <cp:lastPrinted>2017-01-12T13:32:45Z</cp:lastPrinted>
  <dcterms:created xsi:type="dcterms:W3CDTF">2011-11-30T14:43:55Z</dcterms:created>
  <dcterms:modified xsi:type="dcterms:W3CDTF">2017-04-26T05:21:08Z</dcterms:modified>
  <cp:category/>
  <cp:version/>
  <cp:contentType/>
  <cp:contentStatus/>
</cp:coreProperties>
</file>